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8 월보\"/>
    </mc:Choice>
  </mc:AlternateContent>
  <xr:revisionPtr revIDLastSave="0" documentId="13_ncr:1_{CF6F3CA3-72D5-4E9B-A0EE-52D73C166E7D}" xr6:coauthVersionLast="47" xr6:coauthVersionMax="47" xr10:uidLastSave="{00000000-0000-0000-0000-000000000000}"/>
  <bookViews>
    <workbookView xWindow="-120" yWindow="-120" windowWidth="29040" windowHeight="15720" tabRatio="820" activeTab="2" xr2:uid="{00000000-000D-0000-FFFF-FFFF00000000}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66" l="1"/>
  <c r="B2" i="66" l="1"/>
  <c r="I52" i="63" l="1"/>
  <c r="J52" i="63"/>
  <c r="J40" i="63" s="1"/>
  <c r="P11" i="66"/>
  <c r="I13" i="66"/>
  <c r="J13" i="66"/>
  <c r="P13" i="66"/>
  <c r="I14" i="66"/>
  <c r="J14" i="66" s="1"/>
  <c r="P14" i="66" s="1"/>
  <c r="I15" i="66"/>
  <c r="J15" i="66" s="1"/>
  <c r="P15" i="66" s="1"/>
  <c r="I16" i="66"/>
  <c r="J16" i="66" s="1"/>
  <c r="P16" i="66" s="1"/>
  <c r="I17" i="66"/>
  <c r="P17" i="66" s="1"/>
  <c r="J17" i="66"/>
  <c r="I18" i="66"/>
  <c r="I19" i="66"/>
  <c r="J19" i="66" s="1"/>
  <c r="I20" i="66"/>
  <c r="J20" i="66"/>
  <c r="I21" i="66"/>
  <c r="J21" i="66"/>
  <c r="I23" i="66"/>
  <c r="O23" i="66" s="1"/>
  <c r="I24" i="66"/>
  <c r="J24" i="66"/>
  <c r="I25" i="66"/>
  <c r="J25" i="66"/>
  <c r="P25" i="66" s="1"/>
  <c r="I26" i="66"/>
  <c r="I27" i="66"/>
  <c r="O27" i="66" s="1"/>
  <c r="J27" i="66"/>
  <c r="I29" i="66"/>
  <c r="I30" i="66"/>
  <c r="O30" i="66" s="1"/>
  <c r="I31" i="66"/>
  <c r="I28" i="66" s="1"/>
  <c r="J31" i="66"/>
  <c r="I32" i="66"/>
  <c r="J32" i="66"/>
  <c r="I33" i="66"/>
  <c r="J33" i="66"/>
  <c r="P33" i="66" s="1"/>
  <c r="I35" i="66"/>
  <c r="J35" i="66" s="1"/>
  <c r="I37" i="66"/>
  <c r="J37" i="66" s="1"/>
  <c r="I38" i="66"/>
  <c r="P38" i="66" s="1"/>
  <c r="J38" i="66"/>
  <c r="I39" i="66"/>
  <c r="J39" i="66" s="1"/>
  <c r="P39" i="66" s="1"/>
  <c r="I42" i="66"/>
  <c r="J42" i="66" s="1"/>
  <c r="I43" i="66"/>
  <c r="J43" i="66" s="1"/>
  <c r="P43" i="66" s="1"/>
  <c r="I44" i="66"/>
  <c r="J44" i="66" s="1"/>
  <c r="P44" i="66" s="1"/>
  <c r="I45" i="66"/>
  <c r="I47" i="66"/>
  <c r="O47" i="66" s="1"/>
  <c r="J47" i="66"/>
  <c r="J46" i="66" s="1"/>
  <c r="I49" i="66"/>
  <c r="J49" i="66" s="1"/>
  <c r="I50" i="66"/>
  <c r="J50" i="66" s="1"/>
  <c r="P50" i="66" s="1"/>
  <c r="I51" i="66"/>
  <c r="J51" i="66" s="1"/>
  <c r="P51" i="66" s="1"/>
  <c r="I53" i="66"/>
  <c r="J53" i="66" s="1"/>
  <c r="I54" i="66"/>
  <c r="J54" i="66" s="1"/>
  <c r="P54" i="66" s="1"/>
  <c r="I55" i="66"/>
  <c r="J55" i="66" s="1"/>
  <c r="I56" i="66"/>
  <c r="J56" i="66"/>
  <c r="I57" i="66"/>
  <c r="O57" i="66"/>
  <c r="I58" i="66"/>
  <c r="I59" i="66"/>
  <c r="J59" i="66" s="1"/>
  <c r="P59" i="66" s="1"/>
  <c r="I65" i="66"/>
  <c r="J65" i="66"/>
  <c r="J64" i="66" s="1"/>
  <c r="I67" i="66"/>
  <c r="J67" i="66" s="1"/>
  <c r="J66" i="66" s="1"/>
  <c r="L51" i="66"/>
  <c r="M50" i="66"/>
  <c r="H48" i="66"/>
  <c r="G48" i="66"/>
  <c r="F48" i="66"/>
  <c r="E78" i="66"/>
  <c r="M93" i="66"/>
  <c r="L93" i="66"/>
  <c r="M92" i="66"/>
  <c r="L92" i="66"/>
  <c r="M91" i="66"/>
  <c r="L91" i="66"/>
  <c r="M90" i="66"/>
  <c r="L90" i="66"/>
  <c r="M89" i="66"/>
  <c r="L89" i="66"/>
  <c r="M88" i="66"/>
  <c r="L88" i="66"/>
  <c r="J81" i="66"/>
  <c r="J80" i="66" s="1"/>
  <c r="M87" i="66"/>
  <c r="L87" i="66"/>
  <c r="M86" i="66"/>
  <c r="L86" i="66"/>
  <c r="M85" i="66"/>
  <c r="L85" i="66"/>
  <c r="M84" i="66"/>
  <c r="L84" i="66"/>
  <c r="M83" i="66"/>
  <c r="L83" i="66"/>
  <c r="M82" i="66"/>
  <c r="L82" i="66"/>
  <c r="K81" i="66"/>
  <c r="K80" i="66" s="1"/>
  <c r="H81" i="66"/>
  <c r="H80" i="66" s="1"/>
  <c r="G81" i="66"/>
  <c r="G80" i="66" s="1"/>
  <c r="F81" i="66"/>
  <c r="F80" i="66" s="1"/>
  <c r="E81" i="66"/>
  <c r="E80" i="66" s="1"/>
  <c r="M79" i="66"/>
  <c r="L79" i="66"/>
  <c r="I79" i="66"/>
  <c r="O79" i="66"/>
  <c r="K78" i="66"/>
  <c r="H78" i="66"/>
  <c r="G78" i="66"/>
  <c r="L78" i="66" s="1"/>
  <c r="F78" i="66"/>
  <c r="M74" i="66"/>
  <c r="L74" i="66"/>
  <c r="K73" i="66"/>
  <c r="I73" i="66"/>
  <c r="H73" i="66"/>
  <c r="G73" i="66"/>
  <c r="F73" i="66"/>
  <c r="E73" i="66"/>
  <c r="M72" i="66"/>
  <c r="L72" i="66"/>
  <c r="I72" i="66"/>
  <c r="O72" i="66" s="1"/>
  <c r="K71" i="66"/>
  <c r="H71" i="66"/>
  <c r="G71" i="66"/>
  <c r="F71" i="66"/>
  <c r="M71" i="66"/>
  <c r="E71" i="66"/>
  <c r="M70" i="66"/>
  <c r="L70" i="66"/>
  <c r="I70" i="66"/>
  <c r="J70" i="66" s="1"/>
  <c r="P70" i="66" s="1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L64" i="66" s="1"/>
  <c r="M62" i="66"/>
  <c r="L62" i="66"/>
  <c r="O62" i="66"/>
  <c r="K61" i="66"/>
  <c r="H61" i="66"/>
  <c r="G61" i="66"/>
  <c r="F61" i="66"/>
  <c r="E61" i="66"/>
  <c r="M59" i="66"/>
  <c r="L59" i="66"/>
  <c r="M57" i="66"/>
  <c r="L57" i="66"/>
  <c r="M56" i="66"/>
  <c r="L56" i="66"/>
  <c r="O56" i="66"/>
  <c r="M55" i="66"/>
  <c r="L55" i="66"/>
  <c r="M54" i="66"/>
  <c r="L54" i="66"/>
  <c r="O54" i="66"/>
  <c r="M53" i="66"/>
  <c r="L53" i="66"/>
  <c r="O53" i="66"/>
  <c r="K52" i="66"/>
  <c r="H52" i="66"/>
  <c r="G52" i="66"/>
  <c r="L52" i="66" s="1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O39" i="66"/>
  <c r="M38" i="66"/>
  <c r="L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M30" i="66"/>
  <c r="L30" i="66"/>
  <c r="M29" i="66"/>
  <c r="L29" i="66"/>
  <c r="O29" i="66"/>
  <c r="K28" i="66"/>
  <c r="K8" i="66" s="1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K22" i="66"/>
  <c r="H22" i="66"/>
  <c r="G22" i="66"/>
  <c r="F22" i="66"/>
  <c r="E22" i="66"/>
  <c r="M21" i="66"/>
  <c r="L21" i="66"/>
  <c r="P20" i="66"/>
  <c r="O20" i="66"/>
  <c r="M19" i="66"/>
  <c r="L19" i="66"/>
  <c r="M18" i="66"/>
  <c r="L18" i="66"/>
  <c r="M17" i="66"/>
  <c r="L17" i="66"/>
  <c r="M16" i="66"/>
  <c r="L16" i="66"/>
  <c r="O16" i="66"/>
  <c r="M15" i="66"/>
  <c r="L15" i="66"/>
  <c r="M14" i="66"/>
  <c r="L14" i="66"/>
  <c r="O14" i="66"/>
  <c r="M13" i="66"/>
  <c r="L13" i="66"/>
  <c r="K12" i="66"/>
  <c r="H12" i="66"/>
  <c r="G12" i="66"/>
  <c r="E12" i="66"/>
  <c r="L12" i="66" s="1"/>
  <c r="M11" i="66"/>
  <c r="L11" i="66"/>
  <c r="M10" i="66"/>
  <c r="L10" i="66"/>
  <c r="K9" i="66"/>
  <c r="H9" i="66"/>
  <c r="H8" i="66" s="1"/>
  <c r="G9" i="66"/>
  <c r="F9" i="66"/>
  <c r="E9" i="66"/>
  <c r="E8" i="66"/>
  <c r="F72" i="55"/>
  <c r="F70" i="55"/>
  <c r="B2" i="63"/>
  <c r="M78" i="63"/>
  <c r="L78" i="63"/>
  <c r="K77" i="63"/>
  <c r="K76" i="63"/>
  <c r="H77" i="63"/>
  <c r="H76" i="63" s="1"/>
  <c r="G77" i="63"/>
  <c r="G76" i="63" s="1"/>
  <c r="F77" i="63"/>
  <c r="F76" i="63" s="1"/>
  <c r="E77" i="63"/>
  <c r="E76" i="63"/>
  <c r="M75" i="63"/>
  <c r="L75" i="63"/>
  <c r="I75" i="63"/>
  <c r="K74" i="63"/>
  <c r="H74" i="63"/>
  <c r="G74" i="63"/>
  <c r="O74" i="63" s="1"/>
  <c r="L74" i="63"/>
  <c r="F74" i="63"/>
  <c r="E74" i="63"/>
  <c r="M73" i="63"/>
  <c r="L73" i="63"/>
  <c r="O73" i="63"/>
  <c r="K72" i="63"/>
  <c r="H72" i="63"/>
  <c r="G72" i="63"/>
  <c r="F72" i="63"/>
  <c r="M72" i="63" s="1"/>
  <c r="E72" i="63"/>
  <c r="L72" i="63" s="1"/>
  <c r="M71" i="63"/>
  <c r="L71" i="63"/>
  <c r="K70" i="63"/>
  <c r="H70" i="63"/>
  <c r="G70" i="63"/>
  <c r="L70" i="63" s="1"/>
  <c r="F70" i="63"/>
  <c r="E70" i="63"/>
  <c r="M69" i="63"/>
  <c r="L69" i="63"/>
  <c r="M68" i="63"/>
  <c r="L68" i="63"/>
  <c r="K67" i="63"/>
  <c r="H67" i="63"/>
  <c r="G67" i="63"/>
  <c r="F67" i="63"/>
  <c r="F60" i="63" s="1"/>
  <c r="E67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I63" i="63" s="1"/>
  <c r="K63" i="63"/>
  <c r="H63" i="63"/>
  <c r="O63" i="63" s="1"/>
  <c r="G63" i="63"/>
  <c r="M63" i="63"/>
  <c r="F63" i="63"/>
  <c r="E63" i="63"/>
  <c r="L63" i="63"/>
  <c r="M62" i="63"/>
  <c r="L62" i="63"/>
  <c r="I62" i="63"/>
  <c r="K61" i="63"/>
  <c r="H61" i="63"/>
  <c r="G61" i="63"/>
  <c r="M61" i="63" s="1"/>
  <c r="L61" i="63"/>
  <c r="F61" i="63"/>
  <c r="E61" i="63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H52" i="63"/>
  <c r="G52" i="63"/>
  <c r="F52" i="63"/>
  <c r="F40" i="63"/>
  <c r="E52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L48" i="63" s="1"/>
  <c r="M48" i="63"/>
  <c r="F48" i="63"/>
  <c r="E48" i="63"/>
  <c r="M47" i="63"/>
  <c r="L47" i="63"/>
  <c r="K46" i="63"/>
  <c r="H46" i="63"/>
  <c r="O46" i="63" s="1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M39" i="63"/>
  <c r="L39" i="63"/>
  <c r="M38" i="63"/>
  <c r="L38" i="63"/>
  <c r="P38" i="63"/>
  <c r="M37" i="63"/>
  <c r="L37" i="63"/>
  <c r="K36" i="63"/>
  <c r="H36" i="63"/>
  <c r="G36" i="63"/>
  <c r="F36" i="63"/>
  <c r="M36" i="63" s="1"/>
  <c r="E36" i="63"/>
  <c r="M35" i="63"/>
  <c r="L35" i="63"/>
  <c r="O35" i="63"/>
  <c r="K34" i="63"/>
  <c r="H34" i="63"/>
  <c r="G34" i="63"/>
  <c r="M34" i="63" s="1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 s="1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H22" i="63"/>
  <c r="G22" i="63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G12" i="63"/>
  <c r="F12" i="63"/>
  <c r="E12" i="63"/>
  <c r="M11" i="63"/>
  <c r="L11" i="63"/>
  <c r="O11" i="63"/>
  <c r="M10" i="63"/>
  <c r="L10" i="63"/>
  <c r="K9" i="63"/>
  <c r="H9" i="63"/>
  <c r="G9" i="63"/>
  <c r="F9" i="63"/>
  <c r="M9" i="63" s="1"/>
  <c r="E9" i="63"/>
  <c r="B2" i="62"/>
  <c r="M78" i="62"/>
  <c r="L78" i="62"/>
  <c r="I78" i="62"/>
  <c r="K77" i="62"/>
  <c r="K76" i="62"/>
  <c r="H77" i="62"/>
  <c r="H76" i="62" s="1"/>
  <c r="O76" i="62" s="1"/>
  <c r="G77" i="62"/>
  <c r="F77" i="62"/>
  <c r="F76" i="62"/>
  <c r="E77" i="62"/>
  <c r="L77" i="62" s="1"/>
  <c r="E76" i="62"/>
  <c r="M75" i="62"/>
  <c r="L75" i="62"/>
  <c r="J74" i="62"/>
  <c r="K74" i="62"/>
  <c r="H74" i="62"/>
  <c r="G74" i="62"/>
  <c r="L74" i="62" s="1"/>
  <c r="F74" i="62"/>
  <c r="E74" i="62"/>
  <c r="M73" i="62"/>
  <c r="L73" i="62"/>
  <c r="K72" i="62"/>
  <c r="H72" i="62"/>
  <c r="G72" i="62"/>
  <c r="F72" i="62"/>
  <c r="E72" i="62"/>
  <c r="M71" i="62"/>
  <c r="L71" i="62"/>
  <c r="O71" i="62"/>
  <c r="K70" i="62"/>
  <c r="H70" i="62"/>
  <c r="G70" i="62"/>
  <c r="F70" i="62"/>
  <c r="E70" i="62"/>
  <c r="M69" i="62"/>
  <c r="L69" i="62"/>
  <c r="M68" i="62"/>
  <c r="L68" i="62"/>
  <c r="O68" i="62"/>
  <c r="K67" i="62"/>
  <c r="H67" i="62"/>
  <c r="G67" i="62"/>
  <c r="L67" i="62" s="1"/>
  <c r="F67" i="62"/>
  <c r="E67" i="62"/>
  <c r="M66" i="62"/>
  <c r="L66" i="62"/>
  <c r="O66" i="62"/>
  <c r="K65" i="62"/>
  <c r="H65" i="62"/>
  <c r="G65" i="62"/>
  <c r="L65" i="62" s="1"/>
  <c r="F65" i="62"/>
  <c r="E65" i="62"/>
  <c r="M64" i="62"/>
  <c r="L64" i="62"/>
  <c r="O64" i="62"/>
  <c r="K63" i="62"/>
  <c r="H63" i="62"/>
  <c r="G63" i="62"/>
  <c r="L63" i="62" s="1"/>
  <c r="F63" i="62"/>
  <c r="E63" i="62"/>
  <c r="E60" i="62" s="1"/>
  <c r="M62" i="62"/>
  <c r="J61" i="62"/>
  <c r="K61" i="62"/>
  <c r="I61" i="62"/>
  <c r="H61" i="62"/>
  <c r="G61" i="62"/>
  <c r="F61" i="62"/>
  <c r="M61" i="62" s="1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H52" i="62"/>
  <c r="G52" i="62"/>
  <c r="F52" i="62"/>
  <c r="E52" i="62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H48" i="62"/>
  <c r="G48" i="62"/>
  <c r="L48" i="62" s="1"/>
  <c r="F48" i="62"/>
  <c r="E48" i="62"/>
  <c r="L47" i="62"/>
  <c r="K46" i="62"/>
  <c r="H46" i="62"/>
  <c r="G46" i="62"/>
  <c r="L46" i="62" s="1"/>
  <c r="E46" i="62"/>
  <c r="M45" i="62"/>
  <c r="L45" i="62"/>
  <c r="O44" i="62"/>
  <c r="M43" i="62"/>
  <c r="L43" i="62"/>
  <c r="O43" i="62"/>
  <c r="M42" i="62"/>
  <c r="L42" i="62"/>
  <c r="K41" i="62"/>
  <c r="H41" i="62"/>
  <c r="G41" i="62"/>
  <c r="L41" i="62" s="1"/>
  <c r="F41" i="62"/>
  <c r="O41" i="62" s="1"/>
  <c r="E41" i="62"/>
  <c r="E40" i="62" s="1"/>
  <c r="M39" i="62"/>
  <c r="L39" i="62"/>
  <c r="P38" i="62"/>
  <c r="M38" i="62"/>
  <c r="L38" i="62"/>
  <c r="O38" i="62"/>
  <c r="M37" i="62"/>
  <c r="L37" i="62"/>
  <c r="K36" i="62"/>
  <c r="H36" i="62"/>
  <c r="G36" i="62"/>
  <c r="L36" i="62" s="1"/>
  <c r="F36" i="62"/>
  <c r="E36" i="62"/>
  <c r="M35" i="62"/>
  <c r="L35" i="62"/>
  <c r="O35" i="62"/>
  <c r="K34" i="62"/>
  <c r="H34" i="62"/>
  <c r="G34" i="62"/>
  <c r="F34" i="62"/>
  <c r="E34" i="62"/>
  <c r="M33" i="62"/>
  <c r="L33" i="62"/>
  <c r="M32" i="62"/>
  <c r="L32" i="62"/>
  <c r="M31" i="62"/>
  <c r="L31" i="62"/>
  <c r="O31" i="62"/>
  <c r="M30" i="62"/>
  <c r="L30" i="62"/>
  <c r="O30" i="62"/>
  <c r="L29" i="62"/>
  <c r="K28" i="62"/>
  <c r="H28" i="62"/>
  <c r="G28" i="62"/>
  <c r="E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 s="1"/>
  <c r="F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F12" i="62"/>
  <c r="E12" i="62"/>
  <c r="M11" i="62"/>
  <c r="L11" i="62"/>
  <c r="I9" i="62"/>
  <c r="M10" i="62"/>
  <c r="L10" i="62"/>
  <c r="O10" i="62"/>
  <c r="K9" i="62"/>
  <c r="H9" i="62"/>
  <c r="G9" i="62"/>
  <c r="F9" i="62"/>
  <c r="E9" i="62"/>
  <c r="E8" i="62"/>
  <c r="P55" i="62"/>
  <c r="O57" i="62"/>
  <c r="P57" i="62"/>
  <c r="P25" i="62"/>
  <c r="O11" i="62"/>
  <c r="J34" i="62"/>
  <c r="I34" i="62"/>
  <c r="O13" i="62"/>
  <c r="O19" i="62"/>
  <c r="O20" i="62"/>
  <c r="O37" i="62"/>
  <c r="O39" i="62"/>
  <c r="O42" i="62"/>
  <c r="O45" i="62"/>
  <c r="O50" i="62"/>
  <c r="I65" i="62"/>
  <c r="J65" i="62"/>
  <c r="I70" i="62"/>
  <c r="P13" i="62"/>
  <c r="P19" i="62"/>
  <c r="I36" i="62"/>
  <c r="J36" i="62"/>
  <c r="P39" i="62"/>
  <c r="I41" i="62"/>
  <c r="P45" i="62"/>
  <c r="P50" i="62"/>
  <c r="P42" i="62"/>
  <c r="P35" i="62"/>
  <c r="P37" i="62"/>
  <c r="E77" i="55"/>
  <c r="E76" i="55" s="1"/>
  <c r="B4" i="61"/>
  <c r="F34" i="61"/>
  <c r="M34" i="61" s="1"/>
  <c r="G34" i="61"/>
  <c r="H34" i="61"/>
  <c r="K34" i="61"/>
  <c r="E34" i="61"/>
  <c r="K16" i="61"/>
  <c r="H16" i="61"/>
  <c r="G16" i="61"/>
  <c r="F16" i="61"/>
  <c r="M16" i="61" s="1"/>
  <c r="E16" i="61"/>
  <c r="K13" i="61"/>
  <c r="H13" i="61"/>
  <c r="G13" i="61"/>
  <c r="L13" i="61" s="1"/>
  <c r="F13" i="61"/>
  <c r="E13" i="61"/>
  <c r="K28" i="61"/>
  <c r="H28" i="61"/>
  <c r="G28" i="61"/>
  <c r="L28" i="61" s="1"/>
  <c r="F28" i="61"/>
  <c r="E28" i="61"/>
  <c r="K25" i="61"/>
  <c r="H25" i="61"/>
  <c r="G25" i="61"/>
  <c r="F25" i="61"/>
  <c r="M25" i="61" s="1"/>
  <c r="E25" i="61"/>
  <c r="F22" i="61"/>
  <c r="M22" i="61" s="1"/>
  <c r="G22" i="61"/>
  <c r="L22" i="61" s="1"/>
  <c r="H22" i="61"/>
  <c r="K22" i="61"/>
  <c r="F19" i="61"/>
  <c r="G19" i="61"/>
  <c r="H19" i="61"/>
  <c r="K19" i="61"/>
  <c r="F32" i="61"/>
  <c r="F31" i="61" s="1"/>
  <c r="G32" i="61"/>
  <c r="H32" i="61"/>
  <c r="H31" i="61" s="1"/>
  <c r="K32" i="61"/>
  <c r="K31" i="61" s="1"/>
  <c r="F33" i="61"/>
  <c r="G33" i="61"/>
  <c r="H33" i="61"/>
  <c r="I33" i="61"/>
  <c r="J33" i="61"/>
  <c r="K33" i="61"/>
  <c r="E32" i="61"/>
  <c r="F11" i="61"/>
  <c r="G11" i="61"/>
  <c r="H11" i="61"/>
  <c r="K11" i="61"/>
  <c r="F12" i="61"/>
  <c r="G12" i="61"/>
  <c r="H12" i="61"/>
  <c r="H9" i="61" s="1"/>
  <c r="K12" i="61"/>
  <c r="P21" i="61"/>
  <c r="O29" i="61"/>
  <c r="L3" i="61"/>
  <c r="M36" i="61"/>
  <c r="L36" i="61"/>
  <c r="O36" i="61"/>
  <c r="P36" i="61"/>
  <c r="M35" i="61"/>
  <c r="L35" i="61"/>
  <c r="E33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11" i="61"/>
  <c r="B2" i="55"/>
  <c r="M73" i="55"/>
  <c r="L73" i="55"/>
  <c r="K72" i="55"/>
  <c r="H72" i="55"/>
  <c r="G72" i="55"/>
  <c r="E72" i="55"/>
  <c r="J74" i="55"/>
  <c r="P69" i="55"/>
  <c r="J67" i="55"/>
  <c r="P68" i="55"/>
  <c r="I65" i="55"/>
  <c r="O66" i="55"/>
  <c r="O64" i="55"/>
  <c r="O62" i="55"/>
  <c r="J77" i="55"/>
  <c r="J76" i="55" s="1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 s="1"/>
  <c r="H74" i="55"/>
  <c r="K74" i="55"/>
  <c r="E74" i="55"/>
  <c r="G70" i="55"/>
  <c r="L70" i="55" s="1"/>
  <c r="H70" i="55"/>
  <c r="K70" i="55"/>
  <c r="E70" i="55"/>
  <c r="F67" i="55"/>
  <c r="G67" i="55"/>
  <c r="H67" i="55"/>
  <c r="K67" i="55"/>
  <c r="F65" i="55"/>
  <c r="G65" i="55"/>
  <c r="H65" i="55"/>
  <c r="K65" i="55"/>
  <c r="E65" i="55"/>
  <c r="F63" i="55"/>
  <c r="G63" i="55"/>
  <c r="L63" i="55" s="1"/>
  <c r="H63" i="55"/>
  <c r="K63" i="55"/>
  <c r="E63" i="55"/>
  <c r="F61" i="55"/>
  <c r="G61" i="55"/>
  <c r="L61" i="55" s="1"/>
  <c r="H61" i="55"/>
  <c r="K61" i="55"/>
  <c r="E61" i="55"/>
  <c r="F77" i="55"/>
  <c r="F76" i="55" s="1"/>
  <c r="G77" i="55"/>
  <c r="H77" i="55"/>
  <c r="H76" i="55" s="1"/>
  <c r="K77" i="55"/>
  <c r="K76" i="55" s="1"/>
  <c r="F52" i="55"/>
  <c r="G52" i="55"/>
  <c r="H52" i="55"/>
  <c r="K52" i="55"/>
  <c r="F48" i="55"/>
  <c r="G48" i="55"/>
  <c r="H48" i="55"/>
  <c r="K48" i="55"/>
  <c r="F46" i="55"/>
  <c r="G46" i="55"/>
  <c r="H46" i="55"/>
  <c r="K46" i="55"/>
  <c r="E46" i="55"/>
  <c r="E40" i="55" s="1"/>
  <c r="F41" i="55"/>
  <c r="G41" i="55"/>
  <c r="L41" i="55" s="1"/>
  <c r="H41" i="55"/>
  <c r="K41" i="55"/>
  <c r="F36" i="55"/>
  <c r="G36" i="55"/>
  <c r="H36" i="55"/>
  <c r="K36" i="55"/>
  <c r="F34" i="55"/>
  <c r="G34" i="55"/>
  <c r="H34" i="55"/>
  <c r="K34" i="55"/>
  <c r="E34" i="55"/>
  <c r="F28" i="55"/>
  <c r="G28" i="55"/>
  <c r="L28" i="55" s="1"/>
  <c r="H28" i="55"/>
  <c r="K28" i="55"/>
  <c r="F22" i="55"/>
  <c r="G22" i="55"/>
  <c r="H22" i="55"/>
  <c r="K22" i="55"/>
  <c r="F12" i="55"/>
  <c r="G12" i="55"/>
  <c r="H12" i="55"/>
  <c r="K12" i="55"/>
  <c r="F9" i="55"/>
  <c r="G9" i="55"/>
  <c r="L9" i="55" s="1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2" i="55"/>
  <c r="P54" i="55"/>
  <c r="I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19" i="55"/>
  <c r="P45" i="55"/>
  <c r="P33" i="55"/>
  <c r="O29" i="55"/>
  <c r="O43" i="55"/>
  <c r="I9" i="55"/>
  <c r="I36" i="55"/>
  <c r="P43" i="55"/>
  <c r="P38" i="55"/>
  <c r="P73" i="55"/>
  <c r="O11" i="55"/>
  <c r="I63" i="55"/>
  <c r="P21" i="55"/>
  <c r="P30" i="55"/>
  <c r="I61" i="55"/>
  <c r="O69" i="55"/>
  <c r="P26" i="55"/>
  <c r="P58" i="55"/>
  <c r="J61" i="55"/>
  <c r="L25" i="61"/>
  <c r="J41" i="55"/>
  <c r="J34" i="55"/>
  <c r="I34" i="55"/>
  <c r="P34" i="55" s="1"/>
  <c r="O68" i="55"/>
  <c r="I67" i="55"/>
  <c r="I46" i="55"/>
  <c r="O47" i="55"/>
  <c r="J46" i="55"/>
  <c r="O20" i="55"/>
  <c r="P20" i="55"/>
  <c r="O55" i="55"/>
  <c r="P66" i="55"/>
  <c r="O51" i="55"/>
  <c r="O32" i="55"/>
  <c r="P32" i="55"/>
  <c r="I41" i="55"/>
  <c r="O20" i="61"/>
  <c r="I19" i="61"/>
  <c r="O24" i="61"/>
  <c r="P24" i="61"/>
  <c r="I25" i="61"/>
  <c r="O26" i="61"/>
  <c r="P26" i="61"/>
  <c r="O14" i="61"/>
  <c r="I11" i="61"/>
  <c r="O23" i="61"/>
  <c r="I13" i="6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L36" i="63"/>
  <c r="P35" i="63"/>
  <c r="J34" i="63"/>
  <c r="I34" i="63"/>
  <c r="P34" i="63" s="1"/>
  <c r="M41" i="63"/>
  <c r="L41" i="63"/>
  <c r="P49" i="63"/>
  <c r="O53" i="63"/>
  <c r="O55" i="63"/>
  <c r="O57" i="63"/>
  <c r="O71" i="63"/>
  <c r="O13" i="63"/>
  <c r="O15" i="63"/>
  <c r="O17" i="63"/>
  <c r="O19" i="63"/>
  <c r="O20" i="63"/>
  <c r="P53" i="63"/>
  <c r="P55" i="63"/>
  <c r="P57" i="63"/>
  <c r="I70" i="63"/>
  <c r="O70" i="63" s="1"/>
  <c r="P71" i="63"/>
  <c r="J70" i="63"/>
  <c r="O10" i="63"/>
  <c r="P15" i="63"/>
  <c r="P17" i="63"/>
  <c r="P19" i="63"/>
  <c r="I36" i="63"/>
  <c r="O36" i="63" s="1"/>
  <c r="I41" i="63"/>
  <c r="O47" i="63"/>
  <c r="O54" i="63"/>
  <c r="O56" i="63"/>
  <c r="O62" i="63"/>
  <c r="O75" i="63"/>
  <c r="O78" i="63"/>
  <c r="I46" i="63"/>
  <c r="J46" i="63"/>
  <c r="P46" i="63"/>
  <c r="P54" i="63"/>
  <c r="P56" i="63"/>
  <c r="I61" i="63"/>
  <c r="P61" i="63" s="1"/>
  <c r="J62" i="63"/>
  <c r="I74" i="63"/>
  <c r="J75" i="63"/>
  <c r="J74" i="63" s="1"/>
  <c r="P74" i="63" s="1"/>
  <c r="I77" i="63"/>
  <c r="I76" i="63" s="1"/>
  <c r="P10" i="63"/>
  <c r="P47" i="63"/>
  <c r="P75" i="63"/>
  <c r="O41" i="63"/>
  <c r="P13" i="63"/>
  <c r="I9" i="66"/>
  <c r="L41" i="66"/>
  <c r="M41" i="66"/>
  <c r="I46" i="66"/>
  <c r="P46" i="66" s="1"/>
  <c r="P27" i="66"/>
  <c r="M52" i="66"/>
  <c r="M64" i="66"/>
  <c r="M78" i="66"/>
  <c r="I34" i="66"/>
  <c r="L68" i="66"/>
  <c r="M68" i="66"/>
  <c r="J72" i="66"/>
  <c r="J71" i="66" s="1"/>
  <c r="P71" i="66" s="1"/>
  <c r="P72" i="66"/>
  <c r="I71" i="66"/>
  <c r="O10" i="66"/>
  <c r="O11" i="66"/>
  <c r="P56" i="66"/>
  <c r="P62" i="66"/>
  <c r="J61" i="66"/>
  <c r="I61" i="66"/>
  <c r="O61" i="66" s="1"/>
  <c r="J79" i="66"/>
  <c r="P79" i="66"/>
  <c r="J78" i="66"/>
  <c r="I78" i="66"/>
  <c r="P78" i="66" s="1"/>
  <c r="I81" i="66"/>
  <c r="P81" i="66" s="1"/>
  <c r="O82" i="66"/>
  <c r="M77" i="62"/>
  <c r="P82" i="66"/>
  <c r="O78" i="66"/>
  <c r="E10" i="61"/>
  <c r="L73" i="66"/>
  <c r="G40" i="63"/>
  <c r="P10" i="66"/>
  <c r="J9" i="66"/>
  <c r="P24" i="66"/>
  <c r="L22" i="66"/>
  <c r="L28" i="66"/>
  <c r="L34" i="66"/>
  <c r="O34" i="66"/>
  <c r="E40" i="66"/>
  <c r="O58" i="66"/>
  <c r="J58" i="66"/>
  <c r="P58" i="66"/>
  <c r="J57" i="66"/>
  <c r="P57" i="66" s="1"/>
  <c r="H40" i="66"/>
  <c r="O51" i="66"/>
  <c r="F40" i="66"/>
  <c r="L48" i="66"/>
  <c r="M48" i="66"/>
  <c r="G40" i="66"/>
  <c r="L40" i="66" s="1"/>
  <c r="M49" i="66"/>
  <c r="L50" i="66"/>
  <c r="M28" i="66"/>
  <c r="M22" i="66"/>
  <c r="P53" i="62"/>
  <c r="P37" i="63"/>
  <c r="O37" i="63"/>
  <c r="J41" i="62"/>
  <c r="P43" i="62"/>
  <c r="J61" i="63"/>
  <c r="P62" i="63"/>
  <c r="P20" i="61"/>
  <c r="J19" i="61"/>
  <c r="I72" i="62"/>
  <c r="O73" i="62"/>
  <c r="P37" i="55"/>
  <c r="J52" i="55"/>
  <c r="P49" i="55"/>
  <c r="I48" i="55"/>
  <c r="O49" i="55"/>
  <c r="J22" i="55"/>
  <c r="P50" i="55"/>
  <c r="O50" i="55"/>
  <c r="P71" i="55"/>
  <c r="J70" i="55"/>
  <c r="P30" i="61"/>
  <c r="O30" i="61"/>
  <c r="J22" i="62"/>
  <c r="I12" i="62"/>
  <c r="O15" i="62"/>
  <c r="J28" i="63"/>
  <c r="P28" i="63" s="1"/>
  <c r="I16" i="61"/>
  <c r="J16" i="61"/>
  <c r="J70" i="62"/>
  <c r="P71" i="62"/>
  <c r="L34" i="62"/>
  <c r="M34" i="62"/>
  <c r="O23" i="63"/>
  <c r="I22" i="63"/>
  <c r="O22" i="63" s="1"/>
  <c r="I41" i="66"/>
  <c r="O42" i="66"/>
  <c r="P15" i="55"/>
  <c r="O15" i="55"/>
  <c r="O53" i="55"/>
  <c r="I52" i="55"/>
  <c r="P56" i="62"/>
  <c r="O77" i="62"/>
  <c r="G76" i="62"/>
  <c r="P32" i="62"/>
  <c r="O32" i="62"/>
  <c r="P39" i="63"/>
  <c r="O39" i="63"/>
  <c r="O48" i="63"/>
  <c r="M12" i="66"/>
  <c r="O46" i="66"/>
  <c r="M46" i="66"/>
  <c r="L71" i="66"/>
  <c r="J73" i="66"/>
  <c r="P74" i="66"/>
  <c r="F8" i="66"/>
  <c r="O17" i="55"/>
  <c r="P17" i="55"/>
  <c r="J36" i="55"/>
  <c r="O39" i="55"/>
  <c r="P39" i="55"/>
  <c r="M46" i="63"/>
  <c r="P69" i="62"/>
  <c r="O69" i="62"/>
  <c r="I77" i="62"/>
  <c r="J78" i="62"/>
  <c r="J77" i="62" s="1"/>
  <c r="P78" i="62"/>
  <c r="O78" i="62"/>
  <c r="K40" i="66"/>
  <c r="O64" i="66"/>
  <c r="I28" i="55"/>
  <c r="P29" i="55"/>
  <c r="J28" i="55"/>
  <c r="P14" i="61"/>
  <c r="O17" i="61"/>
  <c r="O17" i="62"/>
  <c r="P17" i="62"/>
  <c r="J52" i="62"/>
  <c r="P54" i="62"/>
  <c r="O54" i="62"/>
  <c r="I52" i="62"/>
  <c r="L61" i="62"/>
  <c r="P18" i="63"/>
  <c r="L46" i="66"/>
  <c r="I32" i="61"/>
  <c r="O35" i="61"/>
  <c r="I34" i="61"/>
  <c r="P31" i="63"/>
  <c r="P44" i="63"/>
  <c r="L46" i="63"/>
  <c r="J48" i="63"/>
  <c r="P48" i="63" s="1"/>
  <c r="O44" i="66"/>
  <c r="E60" i="66"/>
  <c r="P27" i="62"/>
  <c r="O59" i="62"/>
  <c r="J63" i="62"/>
  <c r="I74" i="62"/>
  <c r="I12" i="63"/>
  <c r="O44" i="63"/>
  <c r="P23" i="62"/>
  <c r="P64" i="62"/>
  <c r="J69" i="66"/>
  <c r="P69" i="66" s="1"/>
  <c r="I74" i="55"/>
  <c r="J67" i="62"/>
  <c r="O75" i="62"/>
  <c r="O16" i="63"/>
  <c r="O43" i="63"/>
  <c r="P18" i="55"/>
  <c r="P25" i="55"/>
  <c r="J13" i="61"/>
  <c r="I12" i="61"/>
  <c r="I67" i="62"/>
  <c r="P10" i="62"/>
  <c r="P18" i="62"/>
  <c r="P21" i="62"/>
  <c r="P26" i="63"/>
  <c r="O38" i="63"/>
  <c r="I72" i="63"/>
  <c r="O72" i="63" s="1"/>
  <c r="O21" i="66"/>
  <c r="P32" i="66"/>
  <c r="M34" i="66"/>
  <c r="O43" i="66"/>
  <c r="J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63" i="62"/>
  <c r="O14" i="63"/>
  <c r="O24" i="63"/>
  <c r="O30" i="63"/>
  <c r="O32" i="63"/>
  <c r="P58" i="63"/>
  <c r="O69" i="63"/>
  <c r="O13" i="66"/>
  <c r="O15" i="66"/>
  <c r="O17" i="66"/>
  <c r="P21" i="66"/>
  <c r="O50" i="66"/>
  <c r="O74" i="66"/>
  <c r="P66" i="62"/>
  <c r="O24" i="62"/>
  <c r="P62" i="62"/>
  <c r="P24" i="63"/>
  <c r="P30" i="63"/>
  <c r="P32" i="63"/>
  <c r="P69" i="63"/>
  <c r="I48" i="66"/>
  <c r="O48" i="66"/>
  <c r="O49" i="66"/>
  <c r="J22" i="63"/>
  <c r="P23" i="63"/>
  <c r="J72" i="62"/>
  <c r="P73" i="62"/>
  <c r="I76" i="62"/>
  <c r="M76" i="62"/>
  <c r="L76" i="62"/>
  <c r="J12" i="63"/>
  <c r="P17" i="61"/>
  <c r="J48" i="55"/>
  <c r="J32" i="61"/>
  <c r="J34" i="61"/>
  <c r="P35" i="61"/>
  <c r="P29" i="61"/>
  <c r="J28" i="61"/>
  <c r="P28" i="61" s="1"/>
  <c r="J41" i="63"/>
  <c r="P41" i="63" s="1"/>
  <c r="P42" i="63"/>
  <c r="P68" i="62"/>
  <c r="P15" i="61"/>
  <c r="J12" i="61"/>
  <c r="J11" i="61"/>
  <c r="J12" i="62"/>
  <c r="J36" i="63"/>
  <c r="P13" i="55"/>
  <c r="J12" i="55"/>
  <c r="P23" i="61"/>
  <c r="J9" i="62"/>
  <c r="O41" i="66"/>
  <c r="P15" i="62"/>
  <c r="K40" i="55"/>
  <c r="L34" i="61"/>
  <c r="M46" i="55"/>
  <c r="L65" i="55"/>
  <c r="L19" i="61"/>
  <c r="L72" i="62"/>
  <c r="L61" i="66"/>
  <c r="P9" i="66"/>
  <c r="O9" i="66"/>
  <c r="L52" i="55"/>
  <c r="M72" i="62"/>
  <c r="M72" i="55"/>
  <c r="P61" i="66"/>
  <c r="M61" i="66"/>
  <c r="O68" i="63"/>
  <c r="M22" i="63"/>
  <c r="M32" i="61" l="1"/>
  <c r="O25" i="61"/>
  <c r="O70" i="62"/>
  <c r="P61" i="62"/>
  <c r="O46" i="55"/>
  <c r="L34" i="63"/>
  <c r="O34" i="63"/>
  <c r="M74" i="62"/>
  <c r="P41" i="62"/>
  <c r="P33" i="61"/>
  <c r="F8" i="61"/>
  <c r="P25" i="61"/>
  <c r="M67" i="63"/>
  <c r="B2" i="61"/>
  <c r="G8" i="66"/>
  <c r="L9" i="66"/>
  <c r="M9" i="66"/>
  <c r="P52" i="62"/>
  <c r="P48" i="62"/>
  <c r="P36" i="62"/>
  <c r="L52" i="62"/>
  <c r="O33" i="62"/>
  <c r="L28" i="62"/>
  <c r="P31" i="62"/>
  <c r="O61" i="62"/>
  <c r="M65" i="62"/>
  <c r="M63" i="62"/>
  <c r="K40" i="62"/>
  <c r="H40" i="62"/>
  <c r="P34" i="62"/>
  <c r="M12" i="62"/>
  <c r="O9" i="62"/>
  <c r="P41" i="55"/>
  <c r="P28" i="55"/>
  <c r="P9" i="55"/>
  <c r="M77" i="55"/>
  <c r="P72" i="55"/>
  <c r="O65" i="55"/>
  <c r="P61" i="55"/>
  <c r="P52" i="55"/>
  <c r="K8" i="55"/>
  <c r="M65" i="55"/>
  <c r="M63" i="55"/>
  <c r="G40" i="55"/>
  <c r="L40" i="55" s="1"/>
  <c r="F40" i="55"/>
  <c r="M12" i="55"/>
  <c r="L81" i="66"/>
  <c r="M81" i="66"/>
  <c r="P70" i="63"/>
  <c r="L33" i="61"/>
  <c r="E9" i="61"/>
  <c r="E31" i="61"/>
  <c r="L76" i="63"/>
  <c r="E60" i="63"/>
  <c r="E8" i="61"/>
  <c r="E7" i="61" s="1"/>
  <c r="E40" i="63"/>
  <c r="L40" i="63" s="1"/>
  <c r="K40" i="63"/>
  <c r="P22" i="63"/>
  <c r="L22" i="63"/>
  <c r="E8" i="63"/>
  <c r="E7" i="63" s="1"/>
  <c r="P12" i="63"/>
  <c r="O13" i="61"/>
  <c r="K8" i="61"/>
  <c r="G8" i="61"/>
  <c r="L8" i="61" s="1"/>
  <c r="P32" i="61"/>
  <c r="O32" i="61"/>
  <c r="M19" i="61"/>
  <c r="M12" i="61"/>
  <c r="K10" i="61"/>
  <c r="M70" i="62"/>
  <c r="O63" i="62"/>
  <c r="L12" i="62"/>
  <c r="M9" i="62"/>
  <c r="P74" i="55"/>
  <c r="L72" i="55"/>
  <c r="P67" i="55"/>
  <c r="L67" i="55"/>
  <c r="P65" i="55"/>
  <c r="E60" i="55"/>
  <c r="O52" i="55"/>
  <c r="L46" i="55"/>
  <c r="P36" i="55"/>
  <c r="L36" i="55"/>
  <c r="P22" i="55"/>
  <c r="O22" i="55"/>
  <c r="E8" i="55"/>
  <c r="M28" i="55"/>
  <c r="M36" i="62"/>
  <c r="O22" i="62"/>
  <c r="P12" i="62"/>
  <c r="P73" i="66"/>
  <c r="K60" i="66"/>
  <c r="K7" i="66" s="1"/>
  <c r="I80" i="66"/>
  <c r="P80" i="66" s="1"/>
  <c r="M73" i="66"/>
  <c r="H60" i="66"/>
  <c r="H7" i="66" s="1"/>
  <c r="F60" i="66"/>
  <c r="F7" i="66" s="1"/>
  <c r="P11" i="61"/>
  <c r="M13" i="61"/>
  <c r="P16" i="61"/>
  <c r="O16" i="61"/>
  <c r="P19" i="61"/>
  <c r="O22" i="61"/>
  <c r="P22" i="61"/>
  <c r="K9" i="61"/>
  <c r="K7" i="61" s="1"/>
  <c r="O12" i="61"/>
  <c r="L12" i="61"/>
  <c r="H10" i="61"/>
  <c r="P12" i="61"/>
  <c r="O28" i="61"/>
  <c r="P34" i="61"/>
  <c r="G9" i="61"/>
  <c r="O33" i="61"/>
  <c r="G31" i="61"/>
  <c r="M31" i="61" s="1"/>
  <c r="O34" i="61"/>
  <c r="M33" i="61"/>
  <c r="F9" i="61"/>
  <c r="O77" i="63"/>
  <c r="M77" i="63"/>
  <c r="L77" i="63"/>
  <c r="K60" i="63"/>
  <c r="L67" i="63"/>
  <c r="H60" i="63"/>
  <c r="H40" i="63"/>
  <c r="L52" i="63"/>
  <c r="M52" i="63"/>
  <c r="P36" i="63"/>
  <c r="O12" i="63"/>
  <c r="M12" i="63"/>
  <c r="J8" i="63"/>
  <c r="H8" i="63"/>
  <c r="K8" i="63"/>
  <c r="I8" i="63"/>
  <c r="P8" i="63" s="1"/>
  <c r="O74" i="62"/>
  <c r="P72" i="62"/>
  <c r="J60" i="62"/>
  <c r="P70" i="62"/>
  <c r="O67" i="62"/>
  <c r="P67" i="62"/>
  <c r="P65" i="62"/>
  <c r="G60" i="62"/>
  <c r="F60" i="62"/>
  <c r="K60" i="62"/>
  <c r="H60" i="62"/>
  <c r="M52" i="62"/>
  <c r="O52" i="62"/>
  <c r="M48" i="62"/>
  <c r="O48" i="62"/>
  <c r="M41" i="62"/>
  <c r="O36" i="62"/>
  <c r="O34" i="62"/>
  <c r="P22" i="62"/>
  <c r="G8" i="62"/>
  <c r="H8" i="62"/>
  <c r="M22" i="62"/>
  <c r="O12" i="62"/>
  <c r="K8" i="62"/>
  <c r="P9" i="62"/>
  <c r="L9" i="62"/>
  <c r="G76" i="55"/>
  <c r="M76" i="55" s="1"/>
  <c r="P77" i="55"/>
  <c r="O74" i="55"/>
  <c r="M74" i="55"/>
  <c r="H60" i="55"/>
  <c r="O72" i="55"/>
  <c r="P70" i="55"/>
  <c r="O67" i="55"/>
  <c r="P63" i="55"/>
  <c r="K60" i="55"/>
  <c r="F60" i="55"/>
  <c r="I60" i="55"/>
  <c r="G60" i="55"/>
  <c r="M52" i="55"/>
  <c r="P48" i="55"/>
  <c r="J40" i="55"/>
  <c r="O48" i="55"/>
  <c r="I40" i="55"/>
  <c r="H40" i="55"/>
  <c r="O41" i="55"/>
  <c r="H8" i="55"/>
  <c r="O36" i="55"/>
  <c r="O34" i="55"/>
  <c r="L22" i="55"/>
  <c r="J8" i="55"/>
  <c r="O12" i="55"/>
  <c r="F8" i="55"/>
  <c r="I8" i="55"/>
  <c r="O9" i="55"/>
  <c r="O28" i="66"/>
  <c r="P42" i="66"/>
  <c r="J72" i="63"/>
  <c r="P72" i="63" s="1"/>
  <c r="P73" i="63"/>
  <c r="P53" i="66"/>
  <c r="J52" i="66"/>
  <c r="P78" i="63"/>
  <c r="J77" i="63"/>
  <c r="P77" i="62"/>
  <c r="J76" i="62"/>
  <c r="P76" i="62" s="1"/>
  <c r="L80" i="66"/>
  <c r="M80" i="66"/>
  <c r="P37" i="66"/>
  <c r="J36" i="66"/>
  <c r="P26" i="66"/>
  <c r="P66" i="63"/>
  <c r="O66" i="66"/>
  <c r="P64" i="66"/>
  <c r="P35" i="66"/>
  <c r="J34" i="66"/>
  <c r="P34" i="66" s="1"/>
  <c r="P52" i="63"/>
  <c r="O52" i="63"/>
  <c r="I40" i="63"/>
  <c r="P49" i="66"/>
  <c r="J48" i="66"/>
  <c r="P48" i="66" s="1"/>
  <c r="E7" i="55"/>
  <c r="E7" i="66"/>
  <c r="O76" i="63"/>
  <c r="M76" i="63"/>
  <c r="M8" i="66"/>
  <c r="L8" i="66"/>
  <c r="P55" i="66"/>
  <c r="M9" i="55"/>
  <c r="J60" i="55"/>
  <c r="F8" i="63"/>
  <c r="G60" i="66"/>
  <c r="G7" i="66" s="1"/>
  <c r="L7" i="66" s="1"/>
  <c r="O19" i="61"/>
  <c r="I36" i="66"/>
  <c r="P63" i="62"/>
  <c r="O65" i="62"/>
  <c r="P74" i="62"/>
  <c r="J66" i="63"/>
  <c r="J65" i="63" s="1"/>
  <c r="O64" i="63"/>
  <c r="I22" i="66"/>
  <c r="I76" i="55"/>
  <c r="P76" i="55" s="1"/>
  <c r="O28" i="55"/>
  <c r="M67" i="55"/>
  <c r="M70" i="63"/>
  <c r="O70" i="66"/>
  <c r="J29" i="66"/>
  <c r="J23" i="66"/>
  <c r="J67" i="63"/>
  <c r="M40" i="63"/>
  <c r="F10" i="61"/>
  <c r="O70" i="55"/>
  <c r="I60" i="66"/>
  <c r="G40" i="62"/>
  <c r="I12" i="66"/>
  <c r="O12" i="66" s="1"/>
  <c r="J68" i="66"/>
  <c r="P68" i="66" s="1"/>
  <c r="I65" i="63"/>
  <c r="O18" i="66"/>
  <c r="L9" i="63"/>
  <c r="L12" i="55"/>
  <c r="M36" i="55"/>
  <c r="O63" i="55"/>
  <c r="P33" i="62"/>
  <c r="I67" i="63"/>
  <c r="O73" i="66"/>
  <c r="G10" i="61"/>
  <c r="O71" i="66"/>
  <c r="O59" i="63"/>
  <c r="O72" i="62"/>
  <c r="G60" i="63"/>
  <c r="O31" i="66"/>
  <c r="L70" i="62"/>
  <c r="J64" i="63"/>
  <c r="J63" i="63" s="1"/>
  <c r="M66" i="66"/>
  <c r="J18" i="66"/>
  <c r="P18" i="66" s="1"/>
  <c r="P67" i="66"/>
  <c r="O61" i="55"/>
  <c r="O55" i="66"/>
  <c r="M11" i="61"/>
  <c r="O81" i="66"/>
  <c r="P12" i="55"/>
  <c r="P9" i="63"/>
  <c r="O61" i="63"/>
  <c r="O67" i="66"/>
  <c r="O9" i="63"/>
  <c r="L12" i="63"/>
  <c r="P19" i="66"/>
  <c r="M48" i="55"/>
  <c r="O11" i="61"/>
  <c r="M34" i="55"/>
  <c r="O19" i="66"/>
  <c r="P13" i="61"/>
  <c r="M41" i="55"/>
  <c r="M28" i="63"/>
  <c r="P47" i="66"/>
  <c r="L11" i="61"/>
  <c r="G8" i="55"/>
  <c r="M22" i="55"/>
  <c r="M40" i="66"/>
  <c r="I52" i="66"/>
  <c r="I66" i="66"/>
  <c r="P66" i="66" s="1"/>
  <c r="O66" i="63"/>
  <c r="H8" i="61"/>
  <c r="H7" i="61" s="1"/>
  <c r="M67" i="62"/>
  <c r="M74" i="63"/>
  <c r="O38" i="66"/>
  <c r="J26" i="66"/>
  <c r="I60" i="62"/>
  <c r="M61" i="55"/>
  <c r="L34" i="55"/>
  <c r="L48" i="55"/>
  <c r="O77" i="55"/>
  <c r="M28" i="61"/>
  <c r="L16" i="61"/>
  <c r="P31" i="66"/>
  <c r="O26" i="66"/>
  <c r="P46" i="55"/>
  <c r="M70" i="55"/>
  <c r="O59" i="66"/>
  <c r="J45" i="66"/>
  <c r="P45" i="66" s="1"/>
  <c r="J30" i="66"/>
  <c r="P30" i="66" s="1"/>
  <c r="P59" i="63"/>
  <c r="L77" i="55"/>
  <c r="P65" i="66"/>
  <c r="L32" i="61"/>
  <c r="G8" i="63"/>
  <c r="F7" i="61" l="1"/>
  <c r="P40" i="63"/>
  <c r="K7" i="63"/>
  <c r="K7" i="62"/>
  <c r="M8" i="61"/>
  <c r="G7" i="61"/>
  <c r="M7" i="61" s="1"/>
  <c r="O80" i="66"/>
  <c r="H7" i="55"/>
  <c r="K7" i="55"/>
  <c r="P8" i="55"/>
  <c r="M40" i="55"/>
  <c r="J60" i="63"/>
  <c r="H7" i="63"/>
  <c r="I31" i="61"/>
  <c r="J31" i="61" s="1"/>
  <c r="P31" i="61" s="1"/>
  <c r="M60" i="62"/>
  <c r="L60" i="62"/>
  <c r="P60" i="62"/>
  <c r="H7" i="62"/>
  <c r="L76" i="55"/>
  <c r="O60" i="55"/>
  <c r="L60" i="55"/>
  <c r="P40" i="55"/>
  <c r="O40" i="55"/>
  <c r="L8" i="62"/>
  <c r="G7" i="62"/>
  <c r="L9" i="61"/>
  <c r="M9" i="61"/>
  <c r="I9" i="61"/>
  <c r="O9" i="61" s="1"/>
  <c r="L31" i="61"/>
  <c r="M60" i="55"/>
  <c r="P60" i="55"/>
  <c r="F7" i="55"/>
  <c r="J7" i="55"/>
  <c r="M7" i="66"/>
  <c r="O65" i="63"/>
  <c r="P65" i="63"/>
  <c r="L60" i="66"/>
  <c r="M60" i="66"/>
  <c r="O8" i="63"/>
  <c r="F7" i="63"/>
  <c r="O60" i="66"/>
  <c r="L40" i="62"/>
  <c r="O22" i="66"/>
  <c r="J41" i="66"/>
  <c r="I10" i="61"/>
  <c r="O10" i="61" s="1"/>
  <c r="M10" i="61"/>
  <c r="L10" i="61"/>
  <c r="J12" i="66"/>
  <c r="J8" i="66" s="1"/>
  <c r="I60" i="63"/>
  <c r="I8" i="61"/>
  <c r="O8" i="61" s="1"/>
  <c r="G7" i="63"/>
  <c r="M8" i="63"/>
  <c r="L8" i="63"/>
  <c r="P63" i="63"/>
  <c r="I7" i="55"/>
  <c r="J76" i="63"/>
  <c r="P76" i="63" s="1"/>
  <c r="P77" i="63"/>
  <c r="I7" i="61"/>
  <c r="M8" i="55"/>
  <c r="L8" i="55"/>
  <c r="G7" i="55"/>
  <c r="L60" i="63"/>
  <c r="M60" i="63"/>
  <c r="P23" i="66"/>
  <c r="J22" i="66"/>
  <c r="P22" i="66" s="1"/>
  <c r="O76" i="55"/>
  <c r="O40" i="63"/>
  <c r="I8" i="66"/>
  <c r="O67" i="63"/>
  <c r="P67" i="63"/>
  <c r="P30" i="62"/>
  <c r="J28" i="66"/>
  <c r="P28" i="66" s="1"/>
  <c r="J60" i="66"/>
  <c r="P60" i="66" s="1"/>
  <c r="P68" i="63"/>
  <c r="P52" i="66"/>
  <c r="I40" i="66"/>
  <c r="O52" i="66"/>
  <c r="P64" i="63"/>
  <c r="O36" i="66"/>
  <c r="P36" i="66"/>
  <c r="O60" i="62"/>
  <c r="O8" i="55"/>
  <c r="P29" i="66"/>
  <c r="L7" i="61" l="1"/>
  <c r="O31" i="61"/>
  <c r="L7" i="62"/>
  <c r="P7" i="55"/>
  <c r="J9" i="61"/>
  <c r="P9" i="61" s="1"/>
  <c r="O7" i="55"/>
  <c r="O3" i="55" s="1"/>
  <c r="P60" i="63"/>
  <c r="O60" i="63"/>
  <c r="I7" i="63"/>
  <c r="P7" i="63" s="1"/>
  <c r="J10" i="61"/>
  <c r="P10" i="61" s="1"/>
  <c r="L7" i="63"/>
  <c r="M7" i="63"/>
  <c r="P41" i="66"/>
  <c r="J40" i="66"/>
  <c r="J7" i="66" s="1"/>
  <c r="M7" i="55"/>
  <c r="L7" i="55"/>
  <c r="J7" i="63"/>
  <c r="O40" i="66"/>
  <c r="P12" i="66"/>
  <c r="J7" i="61"/>
  <c r="P7" i="61" s="1"/>
  <c r="I7" i="66"/>
  <c r="P8" i="66"/>
  <c r="O8" i="66"/>
  <c r="J8" i="61"/>
  <c r="P8" i="61" s="1"/>
  <c r="O7" i="61"/>
  <c r="O3" i="61" l="1"/>
  <c r="O7" i="63"/>
  <c r="O3" i="63" s="1"/>
  <c r="P7" i="66"/>
  <c r="O7" i="66"/>
  <c r="O3" i="66" s="1"/>
  <c r="P40" i="66"/>
  <c r="J28" i="62"/>
  <c r="J8" i="62" s="1"/>
  <c r="F28" i="62"/>
  <c r="M28" i="62" s="1"/>
  <c r="M29" i="62"/>
  <c r="O29" i="62"/>
  <c r="P29" i="62" l="1"/>
  <c r="F8" i="62"/>
  <c r="I28" i="62"/>
  <c r="P28" i="62" l="1"/>
  <c r="I8" i="62"/>
  <c r="O8" i="62" s="1"/>
  <c r="M8" i="62"/>
  <c r="O28" i="62"/>
  <c r="P8" i="62" l="1"/>
  <c r="F46" i="62"/>
  <c r="M46" i="62" s="1"/>
  <c r="M47" i="62"/>
  <c r="O47" i="62"/>
  <c r="I46" i="62" l="1"/>
  <c r="F40" i="62"/>
  <c r="J46" i="62"/>
  <c r="J40" i="62" s="1"/>
  <c r="J7" i="62" s="1"/>
  <c r="M40" i="62" l="1"/>
  <c r="F7" i="62"/>
  <c r="P46" i="62"/>
  <c r="I40" i="62"/>
  <c r="O46" i="62"/>
  <c r="P47" i="62"/>
  <c r="M7" i="62" l="1"/>
  <c r="P40" i="62"/>
  <c r="I7" i="62"/>
  <c r="P7" i="62" s="1"/>
  <c r="O40" i="62"/>
  <c r="O7" i="62" l="1"/>
  <c r="O3" i="6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3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 xr:uid="{00000000-0006-0000-0400-000003000000}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<sst xmlns="http://schemas.openxmlformats.org/spreadsheetml/2006/main" count="447" uniqueCount="119">
  <si>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</si>
  <si>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</si>
  <si>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</si>
  <si>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</si>
  <si>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</si>
  <si>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</si>
  <si>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</si>
  <si>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</si>
  <si>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</si>
  <si>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</si>
  <si>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</si>
  <si>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</si>
  <si>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</si>
  <si>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</si>
  <si>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</si>
  <si>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</si>
  <si>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</si>
  <si>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</si>
  <si>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</si>
  <si>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</si>
  <si>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</si>
  <si>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</si>
  <si>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</si>
  <si>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</si>
  <si>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</si>
  <si>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</si>
  <si>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</si>
  <si>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</si>
  <si>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</si>
  <si>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</si>
  <si>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</si>
  <si>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</si>
  <si>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</si>
  <si>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</si>
  <si>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</si>
  <si>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</si>
  <si>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</si>
  <si>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</si>
  <si>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</si>
  <si>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</si>
  <si>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</si>
  <si>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</si>
  <si>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</si>
  <si>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</si>
  <si>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</si>
  <si>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</si>
  <si>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</si>
  <si>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</si>
  <si>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</si>
  <si>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</si>
  <si>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</si>
  <si>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</si>
  <si>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</si>
  <si>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</si>
  <si>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</si>
  <si>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</si>
  <si>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</si>
  <si>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</si>
  <si>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</si>
  <si>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</si>
  <si>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</si>
  <si>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</si>
  <si>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</si>
  <si>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</si>
  <si>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</si>
  <si>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</si>
  <si>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</si>
  <si>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</si>
  <si>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</si>
  <si>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</si>
  <si>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</si>
  <si>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</si>
  <si>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</si>
  <si>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</si>
  <si>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</si>
  <si>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</si>
  <si>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</si>
  <si>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</si>
  <si>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</si>
  <si>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</si>
  <si>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</si>
  <si>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</si>
  <si>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</si>
  <si>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</si>
  <si>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</si>
  <si>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</si>
  <si>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</si>
  <si>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</si>
  <si>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</si>
  <si>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</si>
  <si>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</si>
  <si>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</si>
  <si>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</si>
  <si>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</si>
  <si>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</si>
  <si>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</si>
  <si>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</si>
  <si>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</si>
  <si>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</si>
  <si>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</si>
  <si>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</si>
  <si>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</si>
  <si>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</si>
  <si>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</si>
  <si>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</si>
  <si>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</si>
  <si>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</si>
  <si>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</si>
  <si>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</si>
  <si>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</si>
  <si>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</si>
  <si>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</si>
  <si>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</si>
  <si>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</si>
  <si>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</si>
  <si>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</si>
  <si>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</si>
  <si>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>서해구</t>
    <phoneticPr fontId="2" type="noConversion"/>
  </si>
  <si>
    <t xml:space="preserve">2026년 8월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</si>
</sst>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76" fontId="6" fillId="4" borderId="11" xfId="1" applyNumberFormat="1" applyFont="1" applyFill="1" applyBorder="1" applyAlignment="1" applyProtection="1">
      <alignment vertical="center" shrinkToFit="1"/>
    </xf>
    <xf numFmtId="176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76" fontId="6" fillId="4" borderId="15" xfId="1" applyNumberFormat="1" applyFont="1" applyFill="1" applyBorder="1" applyAlignment="1" applyProtection="1">
      <alignment vertical="center" shrinkToFit="1"/>
    </xf>
    <xf numFmtId="176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76" fontId="6" fillId="4" borderId="27" xfId="1" applyNumberFormat="1" applyFont="1" applyFill="1" applyBorder="1" applyAlignment="1" applyProtection="1">
      <alignment vertical="center" shrinkToFit="1"/>
    </xf>
    <xf numFmtId="176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76" fontId="11" fillId="8" borderId="15" xfId="1" applyNumberFormat="1" applyFont="1" applyFill="1" applyBorder="1" applyAlignment="1" applyProtection="1">
      <alignment vertical="center" shrinkToFit="1"/>
    </xf>
    <xf numFmtId="176" fontId="11" fillId="8" borderId="16" xfId="1" applyNumberFormat="1" applyFont="1" applyFill="1" applyBorder="1" applyAlignment="1" applyProtection="1">
      <alignment vertical="center" shrinkToFit="1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2" borderId="17" xfId="1" applyFont="1" applyFill="1" applyBorder="1" applyAlignment="1" applyProtection="1">
      <alignment horizontal="center" vertical="center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8"/>
  <sheetViews>
    <sheetView showGridLines="0" zoomScaleNormal="100" workbookViewId="0">
      <pane ySplit="7" topLeftCell="A50" activePane="bottomLeft" state="frozen"/>
      <selection pane="bottomLeft" activeCell="G62" sqref="G6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일반회계 세외수입 징수현황"</f>
        <v>2026년 8월  서해구  일반회계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83243215000</v>
      </c>
      <c r="F7" s="26">
        <f t="shared" si="0"/>
        <v>43100498327</v>
      </c>
      <c r="G7" s="26">
        <f t="shared" si="0"/>
        <v>19305818047</v>
      </c>
      <c r="H7" s="26">
        <f t="shared" si="0"/>
        <v>736420140</v>
      </c>
      <c r="I7" s="26">
        <f t="shared" si="0"/>
        <v>23058260140</v>
      </c>
      <c r="J7" s="26">
        <f t="shared" si="0"/>
        <v>21118102870</v>
      </c>
      <c r="K7" s="26">
        <f t="shared" si="0"/>
        <v>1940157270</v>
      </c>
      <c r="L7" s="27">
        <f>IFERROR(G7/E7,0)*100</f>
        <v>23.192062016105456</v>
      </c>
      <c r="M7" s="28">
        <f>IFERROR(G7/F7,0)*100</f>
        <v>44.792563418938499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57341336000</v>
      </c>
      <c r="F8" s="29">
        <f t="shared" si="1"/>
        <v>7695446761</v>
      </c>
      <c r="G8" s="29">
        <f t="shared" si="1"/>
        <v>7254923756</v>
      </c>
      <c r="H8" s="29">
        <f t="shared" si="1"/>
        <v>0</v>
      </c>
      <c r="I8" s="29">
        <f t="shared" si="1"/>
        <v>440523005</v>
      </c>
      <c r="J8" s="29">
        <f t="shared" si="1"/>
        <v>213807955</v>
      </c>
      <c r="K8" s="29">
        <f t="shared" si="1"/>
        <v>226715050</v>
      </c>
      <c r="L8" s="29">
        <f t="shared" ref="L8:L75" si="2">IFERROR(G8/E8,0)*100</f>
        <v>12.652170776069816</v>
      </c>
      <c r="M8" s="30">
        <f t="shared" ref="M8:M75" si="3">IFERROR(G8/F8,0)*100</f>
        <v>94.275536967749034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1344409000</v>
      </c>
      <c r="F9" s="33">
        <f t="shared" ref="F9:K9" si="6">SUM(F10:F11)</f>
        <v>157915131</v>
      </c>
      <c r="G9" s="33">
        <f t="shared" si="6"/>
        <v>37159530</v>
      </c>
      <c r="H9" s="33">
        <f t="shared" si="6"/>
        <v>0</v>
      </c>
      <c r="I9" s="33">
        <f t="shared" si="6"/>
        <v>120755601</v>
      </c>
      <c r="J9" s="33">
        <f t="shared" si="6"/>
        <v>38911061</v>
      </c>
      <c r="K9" s="33">
        <f t="shared" si="6"/>
        <v>81844540</v>
      </c>
      <c r="L9" s="33">
        <f t="shared" si="2"/>
        <v>2.7640048526899181</v>
      </c>
      <c r="M9" s="34">
        <f t="shared" si="3"/>
        <v>23.531329622871922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1037787000</v>
      </c>
      <c r="F10" s="36">
        <v>12121120</v>
      </c>
      <c r="G10" s="36">
        <v>9040580</v>
      </c>
      <c r="H10" s="36">
        <v>0</v>
      </c>
      <c r="I10" s="37">
        <v>3080540</v>
      </c>
      <c r="J10" s="37">
        <v>2958740</v>
      </c>
      <c r="K10" s="37">
        <v>121800</v>
      </c>
      <c r="L10" s="37">
        <f t="shared" si="2"/>
        <v>0.87114022434276006</v>
      </c>
      <c r="M10" s="38">
        <f t="shared" si="3"/>
        <v>74.585351848674051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306622000</v>
      </c>
      <c r="F11" s="36">
        <v>145794011</v>
      </c>
      <c r="G11" s="36">
        <v>28118950</v>
      </c>
      <c r="H11" s="36">
        <v>0</v>
      </c>
      <c r="I11" s="37">
        <v>117675061</v>
      </c>
      <c r="J11" s="37">
        <v>35952321</v>
      </c>
      <c r="K11" s="37">
        <v>81722740</v>
      </c>
      <c r="L11" s="37">
        <f t="shared" si="2"/>
        <v>9.170558537873994</v>
      </c>
      <c r="M11" s="38">
        <f t="shared" si="3"/>
        <v>19.286766175875357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8565819000</v>
      </c>
      <c r="F12" s="33">
        <f t="shared" ref="F12:K12" si="7">SUM(F13:F21)</f>
        <v>1148684713</v>
      </c>
      <c r="G12" s="33">
        <f t="shared" si="7"/>
        <v>854494313</v>
      </c>
      <c r="H12" s="33">
        <f t="shared" si="7"/>
        <v>0</v>
      </c>
      <c r="I12" s="33">
        <f t="shared" si="7"/>
        <v>294190400</v>
      </c>
      <c r="J12" s="33">
        <f t="shared" si="7"/>
        <v>164413230</v>
      </c>
      <c r="K12" s="33">
        <f t="shared" si="7"/>
        <v>129777170</v>
      </c>
      <c r="L12" s="33">
        <f t="shared" si="2"/>
        <v>9.9756288686464192</v>
      </c>
      <c r="M12" s="34">
        <f t="shared" si="3"/>
        <v>74.38893399811441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2900000000</v>
      </c>
      <c r="F13" s="36">
        <v>483623510</v>
      </c>
      <c r="G13" s="36">
        <v>211597430</v>
      </c>
      <c r="H13" s="36">
        <v>0</v>
      </c>
      <c r="I13" s="37">
        <v>272026080</v>
      </c>
      <c r="J13" s="37">
        <v>152306870</v>
      </c>
      <c r="K13" s="37">
        <v>119719210</v>
      </c>
      <c r="L13" s="37">
        <f t="shared" si="2"/>
        <v>7.296463103448275</v>
      </c>
      <c r="M13" s="38">
        <f t="shared" si="3"/>
        <v>43.752511121719458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8128890</v>
      </c>
      <c r="G17" s="36">
        <v>0</v>
      </c>
      <c r="H17" s="36">
        <v>0</v>
      </c>
      <c r="I17" s="37">
        <v>8128890</v>
      </c>
      <c r="J17" s="37">
        <v>0</v>
      </c>
      <c r="K17" s="37">
        <v>8128890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4812442000</v>
      </c>
      <c r="F19" s="36">
        <v>483497573</v>
      </c>
      <c r="G19" s="36">
        <v>476562103</v>
      </c>
      <c r="H19" s="36">
        <v>0</v>
      </c>
      <c r="I19" s="37">
        <v>6935470</v>
      </c>
      <c r="J19" s="37">
        <v>6935470</v>
      </c>
      <c r="K19" s="37">
        <v>0</v>
      </c>
      <c r="L19" s="37">
        <f t="shared" si="2"/>
        <v>9.9027085001751711</v>
      </c>
      <c r="M19" s="38">
        <f t="shared" si="3"/>
        <v>98.565562603144656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235070000</v>
      </c>
      <c r="F20" s="36">
        <v>12726970</v>
      </c>
      <c r="G20" s="36">
        <v>12726970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618307000</v>
      </c>
      <c r="F21" s="36">
        <v>160707770</v>
      </c>
      <c r="G21" s="36">
        <v>153607810</v>
      </c>
      <c r="H21" s="36">
        <v>0</v>
      </c>
      <c r="I21" s="37">
        <v>7099960</v>
      </c>
      <c r="J21" s="37">
        <v>5170890</v>
      </c>
      <c r="K21" s="37">
        <v>1929070</v>
      </c>
      <c r="L21" s="37">
        <f t="shared" si="2"/>
        <v>24.843291439365881</v>
      </c>
      <c r="M21" s="38">
        <f t="shared" si="3"/>
        <v>95.582067998330132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17789510000</v>
      </c>
      <c r="F22" s="33">
        <f t="shared" ref="F22:K22" si="8">SUM(F23:F27)</f>
        <v>2042934736</v>
      </c>
      <c r="G22" s="33">
        <f t="shared" si="8"/>
        <v>2021446836</v>
      </c>
      <c r="H22" s="33">
        <f t="shared" si="8"/>
        <v>0</v>
      </c>
      <c r="I22" s="33">
        <f t="shared" si="8"/>
        <v>21487900</v>
      </c>
      <c r="J22" s="33">
        <f t="shared" si="8"/>
        <v>8431200</v>
      </c>
      <c r="K22" s="33">
        <f t="shared" si="8"/>
        <v>13056700</v>
      </c>
      <c r="L22" s="33">
        <f t="shared" si="2"/>
        <v>11.363139490632401</v>
      </c>
      <c r="M22" s="34">
        <f t="shared" si="3"/>
        <v>98.948184705984659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1478387000</v>
      </c>
      <c r="F23" s="36">
        <v>220532840</v>
      </c>
      <c r="G23" s="36">
        <v>205593940</v>
      </c>
      <c r="H23" s="36">
        <v>0</v>
      </c>
      <c r="I23" s="37">
        <v>14938900</v>
      </c>
      <c r="J23" s="37">
        <v>3238400</v>
      </c>
      <c r="K23" s="37">
        <v>11700500</v>
      </c>
      <c r="L23" s="37">
        <f t="shared" si="2"/>
        <v>13.906638789437405</v>
      </c>
      <c r="M23" s="38">
        <f t="shared" si="3"/>
        <v>93.225997543041657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15789508000</v>
      </c>
      <c r="F24" s="36">
        <v>1721665000</v>
      </c>
      <c r="G24" s="36">
        <v>1721665000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10.903854635622592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11815000</v>
      </c>
      <c r="F25" s="36">
        <v>3658600</v>
      </c>
      <c r="G25" s="36">
        <v>2581600</v>
      </c>
      <c r="H25" s="36">
        <v>0</v>
      </c>
      <c r="I25" s="37">
        <v>1077000</v>
      </c>
      <c r="J25" s="37">
        <v>0</v>
      </c>
      <c r="K25" s="37">
        <v>1077000</v>
      </c>
      <c r="L25" s="37">
        <f t="shared" si="2"/>
        <v>21.850190435886585</v>
      </c>
      <c r="M25" s="38">
        <f t="shared" si="3"/>
        <v>70.562510249822338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80000000</v>
      </c>
      <c r="F26" s="36">
        <v>12970880</v>
      </c>
      <c r="G26" s="36">
        <v>12726780</v>
      </c>
      <c r="H26" s="36">
        <v>0</v>
      </c>
      <c r="I26" s="37">
        <v>244100</v>
      </c>
      <c r="J26" s="37">
        <v>142800</v>
      </c>
      <c r="K26" s="37">
        <v>101300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429800000</v>
      </c>
      <c r="F27" s="36">
        <v>84107416</v>
      </c>
      <c r="G27" s="36">
        <v>78879516</v>
      </c>
      <c r="H27" s="36">
        <v>0</v>
      </c>
      <c r="I27" s="37">
        <v>5227900</v>
      </c>
      <c r="J27" s="37">
        <v>5050000</v>
      </c>
      <c r="K27" s="37">
        <v>177900</v>
      </c>
      <c r="L27" s="37">
        <f t="shared" si="2"/>
        <v>18.352609585853884</v>
      </c>
      <c r="M27" s="38">
        <f t="shared" si="3"/>
        <v>93.784257977917193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1430390000</v>
      </c>
      <c r="F28" s="33">
        <f t="shared" ref="F28:K28" si="9">SUM(F29:F33)</f>
        <v>90427058</v>
      </c>
      <c r="G28" s="33">
        <f t="shared" si="9"/>
        <v>90427058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6.3218463495969628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1430390000</v>
      </c>
      <c r="F29" s="36">
        <v>822918</v>
      </c>
      <c r="G29" s="36">
        <v>822918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5.7531023007711186E-2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89604140</v>
      </c>
      <c r="G33" s="36">
        <v>89604140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22440187000</v>
      </c>
      <c r="F34" s="33">
        <f t="shared" ref="F34:K34" si="10">F35</f>
        <v>3625690890</v>
      </c>
      <c r="G34" s="33">
        <f t="shared" si="10"/>
        <v>3623665330</v>
      </c>
      <c r="H34" s="33">
        <f t="shared" si="10"/>
        <v>0</v>
      </c>
      <c r="I34" s="33">
        <f t="shared" si="10"/>
        <v>2025560</v>
      </c>
      <c r="J34" s="33">
        <f t="shared" si="10"/>
        <v>0</v>
      </c>
      <c r="K34" s="33">
        <f t="shared" si="10"/>
        <v>2025560</v>
      </c>
      <c r="L34" s="33">
        <f t="shared" si="2"/>
        <v>16.148106653478422</v>
      </c>
      <c r="M34" s="34">
        <f t="shared" si="3"/>
        <v>99.944133130444555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22440187000</v>
      </c>
      <c r="F35" s="36">
        <v>3625690890</v>
      </c>
      <c r="G35" s="36">
        <v>3623665330</v>
      </c>
      <c r="H35" s="36">
        <v>0</v>
      </c>
      <c r="I35" s="37">
        <v>2025560</v>
      </c>
      <c r="J35" s="37">
        <v>0</v>
      </c>
      <c r="K35" s="37">
        <v>2025560</v>
      </c>
      <c r="L35" s="37">
        <f>IFERROR(G35/E35,0)*100</f>
        <v>16.148106653478422</v>
      </c>
      <c r="M35" s="38">
        <f>IFERROR(G35/F35,0)*100</f>
        <v>99.944133130444555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5771021000</v>
      </c>
      <c r="F36" s="33">
        <f t="shared" ref="F36:K36" si="11">SUM(F37:F39)</f>
        <v>629794233</v>
      </c>
      <c r="G36" s="33">
        <f t="shared" si="11"/>
        <v>627730689</v>
      </c>
      <c r="H36" s="33">
        <f t="shared" si="11"/>
        <v>0</v>
      </c>
      <c r="I36" s="33">
        <f t="shared" si="11"/>
        <v>2063544</v>
      </c>
      <c r="J36" s="33">
        <f t="shared" si="11"/>
        <v>2052464</v>
      </c>
      <c r="K36" s="33">
        <f t="shared" si="11"/>
        <v>11080</v>
      </c>
      <c r="L36" s="39">
        <f t="shared" si="2"/>
        <v>10.877289980403814</v>
      </c>
      <c r="M36" s="40">
        <f t="shared" si="3"/>
        <v>99.672346316959676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5771021000</v>
      </c>
      <c r="F37" s="36">
        <v>625324827</v>
      </c>
      <c r="G37" s="36">
        <v>625313747</v>
      </c>
      <c r="H37" s="36">
        <v>0</v>
      </c>
      <c r="I37" s="37">
        <v>11080</v>
      </c>
      <c r="J37" s="37">
        <v>0</v>
      </c>
      <c r="K37" s="37">
        <v>11080</v>
      </c>
      <c r="L37" s="41">
        <f t="shared" si="2"/>
        <v>10.835409314920184</v>
      </c>
      <c r="M37" s="42">
        <f t="shared" si="3"/>
        <v>99.998228120886679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4469406</v>
      </c>
      <c r="G39" s="36">
        <v>2416942</v>
      </c>
      <c r="H39" s="36">
        <v>0</v>
      </c>
      <c r="I39" s="37">
        <v>2052464</v>
      </c>
      <c r="J39" s="37">
        <v>2052464</v>
      </c>
      <c r="K39" s="37">
        <v>0</v>
      </c>
      <c r="L39" s="41">
        <f t="shared" si="2"/>
        <v>0</v>
      </c>
      <c r="M39" s="42">
        <f t="shared" si="3"/>
        <v>54.077476962262992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18654904000</v>
      </c>
      <c r="F40" s="43">
        <f t="shared" ref="F40:K40" si="12">F41+F46+F48+F52</f>
        <v>11961387206</v>
      </c>
      <c r="G40" s="43">
        <f t="shared" si="12"/>
        <v>11316463206</v>
      </c>
      <c r="H40" s="43">
        <f t="shared" si="12"/>
        <v>0</v>
      </c>
      <c r="I40" s="43">
        <f t="shared" si="12"/>
        <v>644924000</v>
      </c>
      <c r="J40" s="43">
        <f t="shared" si="12"/>
        <v>-25730680</v>
      </c>
      <c r="K40" s="43">
        <f t="shared" si="12"/>
        <v>670654680</v>
      </c>
      <c r="L40" s="44">
        <f t="shared" si="2"/>
        <v>60.662135843743826</v>
      </c>
      <c r="M40" s="45">
        <f t="shared" si="3"/>
        <v>94.608284232480187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28110000</v>
      </c>
      <c r="G41" s="33">
        <f t="shared" si="13"/>
        <v>28110000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1405.5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36">
        <v>28110000</v>
      </c>
      <c r="G45" s="47">
        <v>28110000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1405.5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12054579000</v>
      </c>
      <c r="F46" s="33">
        <f t="shared" ref="F46:K46" si="14">F47</f>
        <v>10859513000</v>
      </c>
      <c r="G46" s="33">
        <f t="shared" si="14"/>
        <v>10340393000</v>
      </c>
      <c r="H46" s="33">
        <f t="shared" si="14"/>
        <v>0</v>
      </c>
      <c r="I46" s="33">
        <f t="shared" si="14"/>
        <v>519120000</v>
      </c>
      <c r="J46" s="33">
        <f t="shared" si="14"/>
        <v>0</v>
      </c>
      <c r="K46" s="33">
        <f t="shared" si="14"/>
        <v>519120000</v>
      </c>
      <c r="L46" s="39">
        <f t="shared" si="2"/>
        <v>85.779793719880232</v>
      </c>
      <c r="M46" s="40">
        <f t="shared" si="3"/>
        <v>95.219675136444877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12054579000</v>
      </c>
      <c r="F47" s="36">
        <v>10859513000</v>
      </c>
      <c r="G47" s="47">
        <v>10340393000</v>
      </c>
      <c r="H47" s="47">
        <v>0</v>
      </c>
      <c r="I47" s="37">
        <v>519120000</v>
      </c>
      <c r="J47" s="37">
        <v>0</v>
      </c>
      <c r="K47" s="37">
        <v>519120000</v>
      </c>
      <c r="L47" s="41">
        <f>IFERROR(G47/E47,0)*100</f>
        <v>85.779793719880232</v>
      </c>
      <c r="M47" s="42">
        <f>IFERROR(G47/F47,0)*100</f>
        <v>95.219675136444877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68455970</v>
      </c>
      <c r="G48" s="33">
        <f t="shared" si="15"/>
        <v>50009170</v>
      </c>
      <c r="H48" s="33">
        <f t="shared" si="15"/>
        <v>0</v>
      </c>
      <c r="I48" s="33">
        <f t="shared" si="15"/>
        <v>18446800</v>
      </c>
      <c r="J48" s="33">
        <f t="shared" si="15"/>
        <v>17200270</v>
      </c>
      <c r="K48" s="33">
        <f t="shared" si="15"/>
        <v>1246530</v>
      </c>
      <c r="L48" s="39">
        <f t="shared" si="2"/>
        <v>0</v>
      </c>
      <c r="M48" s="40">
        <f t="shared" si="3"/>
        <v>73.053044168390286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36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36">
        <v>64741630</v>
      </c>
      <c r="G50" s="47">
        <v>46294830</v>
      </c>
      <c r="H50" s="47">
        <v>0</v>
      </c>
      <c r="I50" s="37">
        <v>18446800</v>
      </c>
      <c r="J50" s="37">
        <v>17200270</v>
      </c>
      <c r="K50" s="37">
        <v>1246530</v>
      </c>
      <c r="L50" s="41">
        <f>IFERROR(G50/E50,0)*100</f>
        <v>0</v>
      </c>
      <c r="M50" s="42">
        <f>IFERROR(G50/F50,0)*100</f>
        <v>71.507050409450613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36">
        <v>3714340</v>
      </c>
      <c r="G51" s="47">
        <v>3714340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6598325000</v>
      </c>
      <c r="F52" s="33">
        <f t="shared" ref="F52:K52" si="16">SUM(F53:F59)</f>
        <v>1005308236</v>
      </c>
      <c r="G52" s="33">
        <f t="shared" si="16"/>
        <v>897951036</v>
      </c>
      <c r="H52" s="33">
        <f t="shared" si="16"/>
        <v>0</v>
      </c>
      <c r="I52" s="33">
        <f t="shared" si="16"/>
        <v>107357200</v>
      </c>
      <c r="J52" s="33">
        <f t="shared" si="16"/>
        <v>-42930950</v>
      </c>
      <c r="K52" s="33">
        <f t="shared" si="16"/>
        <v>150288150</v>
      </c>
      <c r="L52" s="39">
        <f t="shared" si="2"/>
        <v>13.608772468770484</v>
      </c>
      <c r="M52" s="40">
        <f t="shared" si="3"/>
        <v>89.320966828327059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36">
        <v>0</v>
      </c>
      <c r="G53" s="47">
        <v>0</v>
      </c>
      <c r="H53" s="47">
        <v>0</v>
      </c>
      <c r="I53" s="37">
        <v>0</v>
      </c>
      <c r="J53" s="37">
        <v>-49234670</v>
      </c>
      <c r="K53" s="37">
        <v>49234670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36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50000000</v>
      </c>
      <c r="F55" s="36">
        <v>80000000</v>
      </c>
      <c r="G55" s="47">
        <v>80000000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160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36">
        <v>160870840</v>
      </c>
      <c r="G56" s="47">
        <v>61410300</v>
      </c>
      <c r="H56" s="47">
        <v>0</v>
      </c>
      <c r="I56" s="37">
        <v>99460540</v>
      </c>
      <c r="J56" s="37">
        <v>0</v>
      </c>
      <c r="K56" s="37">
        <v>99460540</v>
      </c>
      <c r="L56" s="41">
        <f t="shared" si="2"/>
        <v>0</v>
      </c>
      <c r="M56" s="42">
        <f t="shared" si="3"/>
        <v>38.17366776974621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36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36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6548325000</v>
      </c>
      <c r="F59" s="36">
        <v>764437396</v>
      </c>
      <c r="G59" s="47">
        <v>756540736</v>
      </c>
      <c r="H59" s="47">
        <v>0</v>
      </c>
      <c r="I59" s="37">
        <v>7896660</v>
      </c>
      <c r="J59" s="37">
        <v>6303720</v>
      </c>
      <c r="K59" s="37">
        <v>1592940</v>
      </c>
      <c r="L59" s="41">
        <f t="shared" si="2"/>
        <v>11.553194687191001</v>
      </c>
      <c r="M59" s="42">
        <f t="shared" si="3"/>
        <v>98.966997161399988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4309301000</v>
      </c>
      <c r="F60" s="43">
        <f t="shared" ref="F60:K60" si="17">F61+F63+F65+F67+F70+F72+F74</f>
        <v>2879977368</v>
      </c>
      <c r="G60" s="43">
        <f t="shared" si="17"/>
        <v>562748302</v>
      </c>
      <c r="H60" s="43">
        <f t="shared" si="17"/>
        <v>0</v>
      </c>
      <c r="I60" s="43">
        <f t="shared" si="17"/>
        <v>2317229066</v>
      </c>
      <c r="J60" s="43">
        <f t="shared" si="17"/>
        <v>1285407856</v>
      </c>
      <c r="K60" s="43">
        <f t="shared" si="17"/>
        <v>1031821210</v>
      </c>
      <c r="L60" s="44">
        <f t="shared" si="2"/>
        <v>13.058923059679516</v>
      </c>
      <c r="M60" s="45">
        <f t="shared" si="3"/>
        <v>19.540025149253186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139320000</v>
      </c>
      <c r="F61" s="50">
        <f t="shared" ref="F61:K61" si="18">F62</f>
        <v>22397110</v>
      </c>
      <c r="G61" s="50">
        <f t="shared" si="18"/>
        <v>1000000</v>
      </c>
      <c r="H61" s="50">
        <f t="shared" si="18"/>
        <v>0</v>
      </c>
      <c r="I61" s="50">
        <f t="shared" si="18"/>
        <v>21397110</v>
      </c>
      <c r="J61" s="50">
        <f t="shared" si="18"/>
        <v>21397110</v>
      </c>
      <c r="K61" s="50">
        <f t="shared" si="18"/>
        <v>0</v>
      </c>
      <c r="L61" s="39">
        <f t="shared" si="2"/>
        <v>0.71777203560149294</v>
      </c>
      <c r="M61" s="40">
        <f t="shared" si="3"/>
        <v>4.4648617611825809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139320000</v>
      </c>
      <c r="F62" s="36">
        <v>22397110</v>
      </c>
      <c r="G62" s="47">
        <v>1000000</v>
      </c>
      <c r="H62" s="47">
        <v>0</v>
      </c>
      <c r="I62" s="37">
        <v>21397110</v>
      </c>
      <c r="J62" s="37">
        <v>21397110</v>
      </c>
      <c r="K62" s="37">
        <v>0</v>
      </c>
      <c r="L62" s="41">
        <f t="shared" si="2"/>
        <v>0.71777203560149294</v>
      </c>
      <c r="M62" s="42">
        <f t="shared" si="3"/>
        <v>4.4648617611825809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311850000</v>
      </c>
      <c r="F63" s="51">
        <f t="shared" ref="F63:K63" si="19">F64</f>
        <v>369943050</v>
      </c>
      <c r="G63" s="51">
        <f t="shared" si="19"/>
        <v>128865260</v>
      </c>
      <c r="H63" s="51">
        <f t="shared" si="19"/>
        <v>0</v>
      </c>
      <c r="I63" s="51">
        <f t="shared" si="19"/>
        <v>241077790</v>
      </c>
      <c r="J63" s="51">
        <f t="shared" si="19"/>
        <v>204082430</v>
      </c>
      <c r="K63" s="51">
        <f t="shared" si="19"/>
        <v>36995360</v>
      </c>
      <c r="L63" s="53">
        <f t="shared" si="2"/>
        <v>41.32283469616803</v>
      </c>
      <c r="M63" s="54">
        <f t="shared" si="3"/>
        <v>34.833810231061243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311850000</v>
      </c>
      <c r="F64" s="36">
        <v>369943050</v>
      </c>
      <c r="G64" s="47">
        <v>128865260</v>
      </c>
      <c r="H64" s="47">
        <v>0</v>
      </c>
      <c r="I64" s="37">
        <v>241077790</v>
      </c>
      <c r="J64" s="37">
        <v>204082430</v>
      </c>
      <c r="K64" s="37">
        <v>36995360</v>
      </c>
      <c r="L64" s="41">
        <f>IFERROR(G64/E64,0)*100</f>
        <v>41.32283469616803</v>
      </c>
      <c r="M64" s="42">
        <f>IFERROR(G64/F64,0)*100</f>
        <v>34.833810231061243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5906660</v>
      </c>
      <c r="G65" s="51">
        <f t="shared" si="20"/>
        <v>4059790</v>
      </c>
      <c r="H65" s="51">
        <f t="shared" si="20"/>
        <v>0</v>
      </c>
      <c r="I65" s="51">
        <f t="shared" si="20"/>
        <v>1846870</v>
      </c>
      <c r="J65" s="51">
        <f t="shared" si="20"/>
        <v>1846870</v>
      </c>
      <c r="K65" s="51">
        <f t="shared" si="20"/>
        <v>0</v>
      </c>
      <c r="L65" s="53">
        <f t="shared" si="2"/>
        <v>0</v>
      </c>
      <c r="M65" s="54">
        <f t="shared" si="3"/>
        <v>68.732413919203069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36">
        <v>5906660</v>
      </c>
      <c r="G66" s="47">
        <v>4059790</v>
      </c>
      <c r="H66" s="47">
        <v>0</v>
      </c>
      <c r="I66" s="37">
        <v>1846870</v>
      </c>
      <c r="J66" s="37">
        <v>1846870</v>
      </c>
      <c r="K66" s="37">
        <v>0</v>
      </c>
      <c r="L66" s="41">
        <f t="shared" si="2"/>
        <v>0</v>
      </c>
      <c r="M66" s="42">
        <f t="shared" si="3"/>
        <v>68.732413919203069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2688599000</v>
      </c>
      <c r="F67" s="52">
        <f t="shared" ref="F67:K67" si="21">SUM(F68:F69)</f>
        <v>1478706690</v>
      </c>
      <c r="G67" s="52">
        <f t="shared" si="21"/>
        <v>288887366</v>
      </c>
      <c r="H67" s="52">
        <f t="shared" si="21"/>
        <v>0</v>
      </c>
      <c r="I67" s="52">
        <f t="shared" si="21"/>
        <v>1189819324</v>
      </c>
      <c r="J67" s="52">
        <f t="shared" si="21"/>
        <v>1049753124</v>
      </c>
      <c r="K67" s="52">
        <f t="shared" si="21"/>
        <v>140066200</v>
      </c>
      <c r="L67" s="53">
        <f t="shared" si="2"/>
        <v>10.744903423679023</v>
      </c>
      <c r="M67" s="54">
        <f t="shared" si="3"/>
        <v>19.536488740711654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1766299000</v>
      </c>
      <c r="F68" s="36">
        <v>986902430</v>
      </c>
      <c r="G68" s="55">
        <v>144981546</v>
      </c>
      <c r="H68" s="55">
        <v>0</v>
      </c>
      <c r="I68" s="37">
        <v>841920884</v>
      </c>
      <c r="J68" s="37">
        <v>755859684</v>
      </c>
      <c r="K68" s="37">
        <v>86061200</v>
      </c>
      <c r="L68" s="56">
        <f t="shared" si="2"/>
        <v>8.2082108408599002</v>
      </c>
      <c r="M68" s="57">
        <f t="shared" si="3"/>
        <v>14.690565307453948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922300000</v>
      </c>
      <c r="F69" s="36">
        <v>491804260</v>
      </c>
      <c r="G69" s="55">
        <v>143905820</v>
      </c>
      <c r="H69" s="55">
        <v>0</v>
      </c>
      <c r="I69" s="37">
        <v>347898440</v>
      </c>
      <c r="J69" s="37">
        <v>293893440</v>
      </c>
      <c r="K69" s="37">
        <v>54005000</v>
      </c>
      <c r="L69" s="56">
        <f t="shared" si="2"/>
        <v>15.602929632440638</v>
      </c>
      <c r="M69" s="57">
        <f t="shared" si="3"/>
        <v>29.260791681633663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2195590</v>
      </c>
      <c r="G70" s="51">
        <f t="shared" si="22"/>
        <v>2195590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36">
        <v>2195590</v>
      </c>
      <c r="G71" s="47">
        <v>2195590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1166064000</v>
      </c>
      <c r="F72" s="51">
        <f>F73</f>
        <v>991768268</v>
      </c>
      <c r="G72" s="51">
        <f t="shared" ref="F72:K74" si="25">G73</f>
        <v>130440296</v>
      </c>
      <c r="H72" s="51">
        <f t="shared" si="25"/>
        <v>0</v>
      </c>
      <c r="I72" s="51">
        <f t="shared" si="25"/>
        <v>861327972</v>
      </c>
      <c r="J72" s="51">
        <f t="shared" si="25"/>
        <v>7068322</v>
      </c>
      <c r="K72" s="51">
        <f t="shared" si="25"/>
        <v>854259650</v>
      </c>
      <c r="L72" s="53">
        <f>IFERROR(G72/E72,0)*100</f>
        <v>11.186375361901234</v>
      </c>
      <c r="M72" s="54">
        <f>IFERROR(G72/F72,0)*100</f>
        <v>13.15229577399627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1166064000</v>
      </c>
      <c r="F73" s="36">
        <v>991768268</v>
      </c>
      <c r="G73" s="64">
        <v>130440296</v>
      </c>
      <c r="H73" s="64">
        <v>0</v>
      </c>
      <c r="I73" s="37">
        <v>861327972</v>
      </c>
      <c r="J73" s="37">
        <v>7068322</v>
      </c>
      <c r="K73" s="37">
        <v>854259650</v>
      </c>
      <c r="L73" s="65">
        <f>IFERROR(G73/E73,0)*100</f>
        <v>11.186375361901234</v>
      </c>
      <c r="M73" s="66">
        <f>IFERROR(G73/F73,0)*100</f>
        <v>13.15229577399627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3468000</v>
      </c>
      <c r="F74" s="51">
        <f t="shared" si="25"/>
        <v>9060000</v>
      </c>
      <c r="G74" s="51">
        <f t="shared" si="25"/>
        <v>7300000</v>
      </c>
      <c r="H74" s="51">
        <f t="shared" si="25"/>
        <v>0</v>
      </c>
      <c r="I74" s="51">
        <f t="shared" si="25"/>
        <v>1760000</v>
      </c>
      <c r="J74" s="51">
        <f t="shared" si="25"/>
        <v>1260000</v>
      </c>
      <c r="K74" s="51">
        <f t="shared" si="25"/>
        <v>500000</v>
      </c>
      <c r="L74" s="53">
        <f t="shared" si="2"/>
        <v>210.49596309111882</v>
      </c>
      <c r="M74" s="54">
        <f t="shared" si="3"/>
        <v>80.573951434878595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3468000</v>
      </c>
      <c r="F75" s="36">
        <v>9060000</v>
      </c>
      <c r="G75" s="47">
        <v>7300000</v>
      </c>
      <c r="H75" s="47">
        <v>0</v>
      </c>
      <c r="I75" s="37">
        <v>1760000</v>
      </c>
      <c r="J75" s="37">
        <v>1260000</v>
      </c>
      <c r="K75" s="37">
        <v>500000</v>
      </c>
      <c r="L75" s="41">
        <f t="shared" si="2"/>
        <v>210.49596309111882</v>
      </c>
      <c r="M75" s="42">
        <f t="shared" si="3"/>
        <v>80.573951434878595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2937674000</v>
      </c>
      <c r="F76" s="43">
        <f t="shared" ref="F76:K76" si="26">F77</f>
        <v>20563686992</v>
      </c>
      <c r="G76" s="43">
        <f t="shared" si="26"/>
        <v>171682783</v>
      </c>
      <c r="H76" s="43">
        <f t="shared" si="26"/>
        <v>736420140</v>
      </c>
      <c r="I76" s="43">
        <f t="shared" si="26"/>
        <v>19655584069</v>
      </c>
      <c r="J76" s="43">
        <f t="shared" si="26"/>
        <v>19644617739</v>
      </c>
      <c r="K76" s="43">
        <f t="shared" si="26"/>
        <v>10966330</v>
      </c>
      <c r="L76" s="44">
        <f>IFERROR(G76/E76,0)*100</f>
        <v>5.8441740982831991</v>
      </c>
      <c r="M76" s="45">
        <f>IFERROR(G76/F76,0)*100</f>
        <v>0.83488327295971121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2937674000</v>
      </c>
      <c r="F77" s="118">
        <f t="shared" ref="F77:K77" si="27">F78</f>
        <v>20563686992</v>
      </c>
      <c r="G77" s="118">
        <f t="shared" si="27"/>
        <v>171682783</v>
      </c>
      <c r="H77" s="118">
        <f t="shared" si="27"/>
        <v>736420140</v>
      </c>
      <c r="I77" s="118">
        <f t="shared" si="27"/>
        <v>19655584069</v>
      </c>
      <c r="J77" s="118">
        <f t="shared" si="27"/>
        <v>19644617739</v>
      </c>
      <c r="K77" s="50">
        <f t="shared" si="27"/>
        <v>10966330</v>
      </c>
      <c r="L77" s="119">
        <f>IFERROR(G77/E77,0)*100</f>
        <v>5.8441740982831991</v>
      </c>
      <c r="M77" s="120">
        <f>IFERROR(G77/F77,0)*100</f>
        <v>0.83488327295971121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2937674000</v>
      </c>
      <c r="F78" s="132">
        <v>20563686992</v>
      </c>
      <c r="G78" s="68">
        <v>171682783</v>
      </c>
      <c r="H78" s="68">
        <v>736420140</v>
      </c>
      <c r="I78" s="69">
        <v>19655584069</v>
      </c>
      <c r="J78" s="69">
        <v>19644617739</v>
      </c>
      <c r="K78" s="69">
        <v>10966330</v>
      </c>
      <c r="L78" s="70">
        <f>IFERROR(G78/E78,0)*100</f>
        <v>5.8441740982831991</v>
      </c>
      <c r="M78" s="71">
        <f>IFERROR(G78/F78,0)*100</f>
        <v>0.83488327295971121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76:D76"/>
    <mergeCell ref="B2:M2"/>
    <mergeCell ref="L4:M4"/>
    <mergeCell ref="B7:D7"/>
    <mergeCell ref="L3:M3"/>
    <mergeCell ref="L5:M5"/>
    <mergeCell ref="B8:D8"/>
    <mergeCell ref="B4:D4"/>
    <mergeCell ref="B60:D60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8"/>
  <sheetViews>
    <sheetView showGridLines="0" zoomScaleNormal="100" workbookViewId="0">
      <pane ySplit="7" topLeftCell="A41" activePane="bottomLeft" state="frozen"/>
      <selection pane="bottomLeft" activeCell="K48" sqref="K4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일반회계 지난년도 세외수입 징수현황"</f>
        <v>2026년 8월  서해구  일반회계 지난년도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v>2937674000</v>
      </c>
      <c r="F7" s="26">
        <f t="shared" ref="F7:K7" si="0">F8+F40+F60</f>
        <v>20563686992</v>
      </c>
      <c r="G7" s="26">
        <f t="shared" si="0"/>
        <v>171682783</v>
      </c>
      <c r="H7" s="26">
        <f t="shared" si="0"/>
        <v>736420140</v>
      </c>
      <c r="I7" s="26">
        <f t="shared" si="0"/>
        <v>19655584069</v>
      </c>
      <c r="J7" s="26">
        <f t="shared" si="0"/>
        <v>19644617739</v>
      </c>
      <c r="K7" s="26">
        <f t="shared" si="0"/>
        <v>10966330</v>
      </c>
      <c r="L7" s="27">
        <f>IFERROR(G7/E7,0)*100</f>
        <v>5.8441740982831991</v>
      </c>
      <c r="M7" s="28">
        <f>IFERROR(G7/F7,0)*100</f>
        <v>0.83488327295971121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197253077</v>
      </c>
      <c r="G8" s="29">
        <f t="shared" si="1"/>
        <v>1726390</v>
      </c>
      <c r="H8" s="29">
        <f t="shared" si="1"/>
        <v>0</v>
      </c>
      <c r="I8" s="29">
        <f t="shared" si="1"/>
        <v>195526687</v>
      </c>
      <c r="J8" s="29">
        <f t="shared" si="1"/>
        <v>195526687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0.87521575138723939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10139620</v>
      </c>
      <c r="G9" s="33">
        <f t="shared" si="6"/>
        <v>0</v>
      </c>
      <c r="H9" s="33">
        <f t="shared" si="6"/>
        <v>0</v>
      </c>
      <c r="I9" s="33">
        <f t="shared" si="6"/>
        <v>10139620</v>
      </c>
      <c r="J9" s="33">
        <f t="shared" si="6"/>
        <v>10139620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-85190</v>
      </c>
      <c r="G10" s="36">
        <v>0</v>
      </c>
      <c r="H10" s="36">
        <v>0</v>
      </c>
      <c r="I10" s="37">
        <v>-85190</v>
      </c>
      <c r="J10" s="37">
        <v>-85190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10224810</v>
      </c>
      <c r="G11" s="36">
        <v>0</v>
      </c>
      <c r="H11" s="36">
        <v>0</v>
      </c>
      <c r="I11" s="37">
        <v>10224810</v>
      </c>
      <c r="J11" s="37">
        <v>10224810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101404747</v>
      </c>
      <c r="G12" s="33">
        <f t="shared" si="7"/>
        <v>1726390</v>
      </c>
      <c r="H12" s="33">
        <f t="shared" si="7"/>
        <v>0</v>
      </c>
      <c r="I12" s="33">
        <f t="shared" si="7"/>
        <v>99678357</v>
      </c>
      <c r="J12" s="33">
        <f t="shared" si="7"/>
        <v>99678357</v>
      </c>
      <c r="K12" s="33">
        <f t="shared" si="7"/>
        <v>0</v>
      </c>
      <c r="L12" s="33">
        <f t="shared" si="2"/>
        <v>0</v>
      </c>
      <c r="M12" s="34">
        <f t="shared" si="3"/>
        <v>1.702474539973952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104708750</v>
      </c>
      <c r="G13" s="36">
        <v>2223230</v>
      </c>
      <c r="H13" s="36">
        <v>0</v>
      </c>
      <c r="I13" s="37">
        <v>102485520</v>
      </c>
      <c r="J13" s="37">
        <v>102485520</v>
      </c>
      <c r="K13" s="37">
        <v>0</v>
      </c>
      <c r="L13" s="37">
        <f t="shared" si="2"/>
        <v>0</v>
      </c>
      <c r="M13" s="38">
        <f t="shared" si="3"/>
        <v>2.1232513997158784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624480</v>
      </c>
      <c r="G17" s="36">
        <v>0</v>
      </c>
      <c r="H17" s="36">
        <v>0</v>
      </c>
      <c r="I17" s="37">
        <v>624480</v>
      </c>
      <c r="J17" s="37">
        <v>624480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112225</v>
      </c>
      <c r="G19" s="36">
        <v>0</v>
      </c>
      <c r="H19" s="36">
        <v>0</v>
      </c>
      <c r="I19" s="37">
        <v>112225</v>
      </c>
      <c r="J19" s="37">
        <v>112225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-892708</v>
      </c>
      <c r="G21" s="36">
        <v>-496840</v>
      </c>
      <c r="H21" s="36">
        <v>0</v>
      </c>
      <c r="I21" s="37">
        <v>-395868</v>
      </c>
      <c r="J21" s="37">
        <v>-395868</v>
      </c>
      <c r="K21" s="37">
        <v>0</v>
      </c>
      <c r="L21" s="37">
        <f t="shared" si="2"/>
        <v>0</v>
      </c>
      <c r="M21" s="38">
        <f t="shared" si="3"/>
        <v>55.655376674119651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95863730</v>
      </c>
      <c r="G22" s="33">
        <f t="shared" si="8"/>
        <v>0</v>
      </c>
      <c r="H22" s="33">
        <f t="shared" si="8"/>
        <v>0</v>
      </c>
      <c r="I22" s="33">
        <f t="shared" si="8"/>
        <v>95863730</v>
      </c>
      <c r="J22" s="33">
        <f t="shared" si="8"/>
        <v>95863730</v>
      </c>
      <c r="K22" s="33">
        <f t="shared" si="8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721210</v>
      </c>
      <c r="G23" s="36">
        <v>0</v>
      </c>
      <c r="H23" s="36">
        <v>0</v>
      </c>
      <c r="I23" s="37">
        <v>721210</v>
      </c>
      <c r="J23" s="37">
        <v>721210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82327000</v>
      </c>
      <c r="G27" s="36">
        <v>0</v>
      </c>
      <c r="H27" s="36">
        <v>0</v>
      </c>
      <c r="I27" s="37">
        <v>82327000</v>
      </c>
      <c r="J27" s="37">
        <v>82327000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-10170870</v>
      </c>
      <c r="G34" s="33">
        <f t="shared" si="10"/>
        <v>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15850</v>
      </c>
      <c r="G36" s="33">
        <f t="shared" si="11"/>
        <v>0</v>
      </c>
      <c r="H36" s="33">
        <f t="shared" si="11"/>
        <v>0</v>
      </c>
      <c r="I36" s="33">
        <f t="shared" si="11"/>
        <v>15850</v>
      </c>
      <c r="J36" s="33">
        <f t="shared" si="11"/>
        <v>15850</v>
      </c>
      <c r="K36" s="33">
        <f t="shared" si="11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15850</v>
      </c>
      <c r="G39" s="36">
        <v>0</v>
      </c>
      <c r="H39" s="36">
        <v>0</v>
      </c>
      <c r="I39" s="37">
        <v>15850</v>
      </c>
      <c r="J39" s="37">
        <v>15850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2">F41+F46+F48+F52</f>
        <v>1729186159</v>
      </c>
      <c r="G40" s="43">
        <f t="shared" si="12"/>
        <v>100000</v>
      </c>
      <c r="H40" s="43">
        <f t="shared" si="12"/>
        <v>0</v>
      </c>
      <c r="I40" s="43">
        <f t="shared" si="12"/>
        <v>1729086159</v>
      </c>
      <c r="J40" s="43">
        <f t="shared" si="12"/>
        <v>1729086159</v>
      </c>
      <c r="K40" s="43">
        <f t="shared" si="12"/>
        <v>0</v>
      </c>
      <c r="L40" s="44">
        <f t="shared" si="2"/>
        <v>0</v>
      </c>
      <c r="M40" s="45">
        <f t="shared" si="3"/>
        <v>5.7830673394836029E-3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36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36">
        <v>0</v>
      </c>
      <c r="G47" s="36">
        <v>0</v>
      </c>
      <c r="H47" s="36">
        <v>0</v>
      </c>
      <c r="I47" s="37">
        <v>0</v>
      </c>
      <c r="J47" s="37"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8111214</v>
      </c>
      <c r="G48" s="33">
        <f t="shared" si="15"/>
        <v>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36">
        <v>0</v>
      </c>
      <c r="G49" s="36">
        <v>0</v>
      </c>
      <c r="H49" s="36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36">
        <v>8111214</v>
      </c>
      <c r="G50" s="36">
        <v>0</v>
      </c>
      <c r="H50" s="36">
        <v>0</v>
      </c>
      <c r="I50" s="37">
        <v>8111214</v>
      </c>
      <c r="J50" s="37">
        <v>8111214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36">
        <v>0</v>
      </c>
      <c r="G51" s="36">
        <v>0</v>
      </c>
      <c r="H51" s="36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1721074945</v>
      </c>
      <c r="G52" s="33">
        <f t="shared" si="16"/>
        <v>100000</v>
      </c>
      <c r="H52" s="33">
        <f t="shared" si="16"/>
        <v>0</v>
      </c>
      <c r="I52" s="33">
        <f t="shared" si="16"/>
        <v>1720974945</v>
      </c>
      <c r="J52" s="33">
        <f t="shared" si="16"/>
        <v>1720974945</v>
      </c>
      <c r="K52" s="33">
        <f t="shared" si="16"/>
        <v>0</v>
      </c>
      <c r="L52" s="39">
        <f t="shared" si="2"/>
        <v>0</v>
      </c>
      <c r="M52" s="40">
        <f t="shared" si="3"/>
        <v>5.810322222778044E-3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36">
        <v>0</v>
      </c>
      <c r="G53" s="36">
        <v>0</v>
      </c>
      <c r="H53" s="36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36">
        <v>0</v>
      </c>
      <c r="G54" s="36">
        <v>0</v>
      </c>
      <c r="H54" s="36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36">
        <v>0</v>
      </c>
      <c r="G55" s="36">
        <v>0</v>
      </c>
      <c r="H55" s="36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36">
        <v>538465450</v>
      </c>
      <c r="G56" s="47">
        <v>100000</v>
      </c>
      <c r="H56" s="36">
        <v>0</v>
      </c>
      <c r="I56" s="37">
        <v>538365450</v>
      </c>
      <c r="J56" s="37">
        <v>538365450</v>
      </c>
      <c r="K56" s="37">
        <v>0</v>
      </c>
      <c r="L56" s="41">
        <f t="shared" si="2"/>
        <v>0</v>
      </c>
      <c r="M56" s="42">
        <f t="shared" si="3"/>
        <v>1.8571293664245311E-2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36">
        <v>0</v>
      </c>
      <c r="G57" s="36">
        <v>0</v>
      </c>
      <c r="H57" s="36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36">
        <v>0</v>
      </c>
      <c r="G58" s="36">
        <v>0</v>
      </c>
      <c r="H58" s="36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36">
        <v>1182609495</v>
      </c>
      <c r="G59" s="36">
        <v>0</v>
      </c>
      <c r="H59" s="36">
        <v>0</v>
      </c>
      <c r="I59" s="37">
        <v>1182609495</v>
      </c>
      <c r="J59" s="37">
        <v>1182609495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0</v>
      </c>
      <c r="F60" s="43">
        <f t="shared" ref="F60:K60" si="17">F61+F63+F65+F67+F70+F72+F74</f>
        <v>18637247756</v>
      </c>
      <c r="G60" s="43">
        <f t="shared" si="17"/>
        <v>169856393</v>
      </c>
      <c r="H60" s="43">
        <f t="shared" si="17"/>
        <v>736420140</v>
      </c>
      <c r="I60" s="43">
        <f t="shared" si="17"/>
        <v>17730971223</v>
      </c>
      <c r="J60" s="43">
        <f t="shared" si="17"/>
        <v>17720004893</v>
      </c>
      <c r="K60" s="43">
        <f t="shared" si="17"/>
        <v>10966330</v>
      </c>
      <c r="L60" s="44">
        <f t="shared" si="2"/>
        <v>0</v>
      </c>
      <c r="M60" s="45">
        <f t="shared" si="3"/>
        <v>0.91138131135975864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5136398020</v>
      </c>
      <c r="G61" s="50">
        <f t="shared" si="18"/>
        <v>0</v>
      </c>
      <c r="H61" s="50">
        <f t="shared" si="18"/>
        <v>714028640</v>
      </c>
      <c r="I61" s="50">
        <f t="shared" si="18"/>
        <v>4422369380</v>
      </c>
      <c r="J61" s="50">
        <f t="shared" si="18"/>
        <v>4422369380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36">
        <v>5136398020</v>
      </c>
      <c r="G62" s="47">
        <v>0</v>
      </c>
      <c r="H62" s="47">
        <v>714028640</v>
      </c>
      <c r="I62" s="37">
        <v>4422369380</v>
      </c>
      <c r="J62" s="37">
        <v>4422369380</v>
      </c>
      <c r="K62" s="37">
        <v>0</v>
      </c>
      <c r="L62" s="41"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1855140073</v>
      </c>
      <c r="G63" s="51">
        <f t="shared" si="19"/>
        <v>35637500</v>
      </c>
      <c r="H63" s="51">
        <f t="shared" si="19"/>
        <v>0</v>
      </c>
      <c r="I63" s="51">
        <f t="shared" si="19"/>
        <v>1819502573</v>
      </c>
      <c r="J63" s="51">
        <f t="shared" si="19"/>
        <v>1819502573</v>
      </c>
      <c r="K63" s="51">
        <f t="shared" si="19"/>
        <v>0</v>
      </c>
      <c r="L63" s="53">
        <f t="shared" si="2"/>
        <v>0</v>
      </c>
      <c r="M63" s="54">
        <f t="shared" si="3"/>
        <v>1.9210139718651855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36">
        <v>1855140073</v>
      </c>
      <c r="G64" s="47">
        <v>35637500</v>
      </c>
      <c r="H64" s="47">
        <v>0</v>
      </c>
      <c r="I64" s="37">
        <v>1819502573</v>
      </c>
      <c r="J64" s="37">
        <v>1819502573</v>
      </c>
      <c r="K64" s="37">
        <v>0</v>
      </c>
      <c r="L64" s="41">
        <f>IFERROR(G64/E64,0)*100</f>
        <v>0</v>
      </c>
      <c r="M64" s="42">
        <f>IFERROR(G64/F64,0)*100</f>
        <v>1.9210139718651855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119872150</v>
      </c>
      <c r="G65" s="51">
        <f t="shared" si="20"/>
        <v>0</v>
      </c>
      <c r="H65" s="51">
        <f t="shared" si="20"/>
        <v>0</v>
      </c>
      <c r="I65" s="51">
        <f t="shared" si="20"/>
        <v>119872150</v>
      </c>
      <c r="J65" s="51">
        <f t="shared" si="20"/>
        <v>119872150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36">
        <v>119872150</v>
      </c>
      <c r="G66" s="47">
        <v>0</v>
      </c>
      <c r="H66" s="36">
        <v>0</v>
      </c>
      <c r="I66" s="37">
        <v>119872150</v>
      </c>
      <c r="J66" s="37">
        <v>119872150</v>
      </c>
      <c r="K66" s="37">
        <v>0</v>
      </c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11412340263</v>
      </c>
      <c r="G67" s="52">
        <f t="shared" si="21"/>
        <v>122130113</v>
      </c>
      <c r="H67" s="52">
        <f t="shared" si="21"/>
        <v>22391500</v>
      </c>
      <c r="I67" s="52">
        <f t="shared" si="21"/>
        <v>11267818650</v>
      </c>
      <c r="J67" s="52">
        <f t="shared" si="21"/>
        <v>11267818650</v>
      </c>
      <c r="K67" s="52">
        <f t="shared" si="21"/>
        <v>0</v>
      </c>
      <c r="L67" s="53">
        <f t="shared" si="2"/>
        <v>0</v>
      </c>
      <c r="M67" s="54">
        <f t="shared" si="3"/>
        <v>1.0701583565288408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36">
        <v>9547514834</v>
      </c>
      <c r="G68" s="55">
        <v>100511833</v>
      </c>
      <c r="H68" s="36">
        <v>0</v>
      </c>
      <c r="I68" s="37">
        <v>9447003001</v>
      </c>
      <c r="J68" s="37">
        <v>9447003001</v>
      </c>
      <c r="K68" s="37">
        <v>0</v>
      </c>
      <c r="L68" s="56">
        <f t="shared" si="2"/>
        <v>0</v>
      </c>
      <c r="M68" s="57">
        <f t="shared" si="3"/>
        <v>1.0527538814819504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36">
        <v>1864825429</v>
      </c>
      <c r="G69" s="55">
        <v>21618280</v>
      </c>
      <c r="H69" s="55">
        <v>22391500</v>
      </c>
      <c r="I69" s="37">
        <v>1820815649</v>
      </c>
      <c r="J69" s="37">
        <v>1820815649</v>
      </c>
      <c r="K69" s="37">
        <v>0</v>
      </c>
      <c r="L69" s="56">
        <f t="shared" si="2"/>
        <v>0</v>
      </c>
      <c r="M69" s="57">
        <f t="shared" si="3"/>
        <v>1.1592656161704453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47611710</v>
      </c>
      <c r="G70" s="51">
        <f t="shared" si="22"/>
        <v>650000</v>
      </c>
      <c r="H70" s="51">
        <f t="shared" si="22"/>
        <v>0</v>
      </c>
      <c r="I70" s="51">
        <f t="shared" si="22"/>
        <v>46961710</v>
      </c>
      <c r="J70" s="51">
        <f t="shared" si="22"/>
        <v>46961710</v>
      </c>
      <c r="K70" s="51">
        <f t="shared" si="22"/>
        <v>0</v>
      </c>
      <c r="L70" s="53">
        <f t="shared" si="2"/>
        <v>0</v>
      </c>
      <c r="M70" s="54">
        <f t="shared" si="3"/>
        <v>1.3652103652651837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36">
        <v>47611710</v>
      </c>
      <c r="G71" s="47">
        <v>650000</v>
      </c>
      <c r="H71" s="36">
        <v>0</v>
      </c>
      <c r="I71" s="37">
        <v>46961710</v>
      </c>
      <c r="J71" s="37">
        <v>46961710</v>
      </c>
      <c r="K71" s="37">
        <v>0</v>
      </c>
      <c r="L71" s="41">
        <f>IFERROR(G71/E71,0)*100</f>
        <v>0</v>
      </c>
      <c r="M71" s="42">
        <f>IFERROR(G71/F71,0)*100</f>
        <v>1.3652103652651837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61685540</v>
      </c>
      <c r="G72" s="51">
        <f t="shared" si="23"/>
        <v>11438780</v>
      </c>
      <c r="H72" s="51">
        <f t="shared" si="23"/>
        <v>0</v>
      </c>
      <c r="I72" s="51">
        <f t="shared" si="23"/>
        <v>50246760</v>
      </c>
      <c r="J72" s="51">
        <f t="shared" si="23"/>
        <v>39280430</v>
      </c>
      <c r="K72" s="51">
        <f t="shared" si="23"/>
        <v>10966330</v>
      </c>
      <c r="L72" s="53">
        <f>IFERROR(G72/E72,0)*100</f>
        <v>0</v>
      </c>
      <c r="M72" s="54">
        <f>IFERROR(G72/F72,0)*100</f>
        <v>18.543697599145602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36">
        <v>61685540</v>
      </c>
      <c r="G73" s="64">
        <v>11438780</v>
      </c>
      <c r="H73" s="36">
        <v>0</v>
      </c>
      <c r="I73" s="37">
        <v>50246760</v>
      </c>
      <c r="J73" s="37">
        <v>39280430</v>
      </c>
      <c r="K73" s="37">
        <v>10966330</v>
      </c>
      <c r="L73" s="65">
        <f>IFERROR(G73/E73,0)*100</f>
        <v>0</v>
      </c>
      <c r="M73" s="66">
        <f>IFERROR(G73/F73,0)*100</f>
        <v>18.543697599145602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4200000</v>
      </c>
      <c r="G74" s="51">
        <f t="shared" si="23"/>
        <v>0</v>
      </c>
      <c r="H74" s="51">
        <f t="shared" si="23"/>
        <v>0</v>
      </c>
      <c r="I74" s="51">
        <f t="shared" si="23"/>
        <v>4200000</v>
      </c>
      <c r="J74" s="51">
        <f t="shared" si="23"/>
        <v>4200000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132">
        <v>4200000</v>
      </c>
      <c r="G75" s="68">
        <v>0</v>
      </c>
      <c r="H75" s="68">
        <v>0</v>
      </c>
      <c r="I75" s="69">
        <v>4200000</v>
      </c>
      <c r="J75" s="69">
        <v>4200000</v>
      </c>
      <c r="K75" s="69"/>
      <c r="L75" s="70">
        <f t="shared" si="2"/>
        <v>0</v>
      </c>
      <c r="M75" s="71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6" t="s">
        <v>101</v>
      </c>
      <c r="C76" s="147"/>
      <c r="D76" s="147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2:M2"/>
    <mergeCell ref="L3:M3"/>
    <mergeCell ref="B4:D4"/>
    <mergeCell ref="L4:M4"/>
    <mergeCell ref="L5:M5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8"/>
  <sheetViews>
    <sheetView showGridLines="0" tabSelected="1" zoomScaleNormal="100" workbookViewId="0">
      <pane ySplit="7" topLeftCell="A8" activePane="bottomLeft" state="frozen"/>
      <selection pane="bottomLeft" activeCell="F20" sqref="F2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기타특별회계 세외수입 징수현황"</f>
        <v>2026년 8월  서해구  기타특별회계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6001890000</v>
      </c>
      <c r="F7" s="26">
        <f t="shared" si="0"/>
        <v>9465359520</v>
      </c>
      <c r="G7" s="26">
        <f t="shared" si="0"/>
        <v>1124068235</v>
      </c>
      <c r="H7" s="26">
        <f t="shared" si="0"/>
        <v>-562000</v>
      </c>
      <c r="I7" s="26">
        <f t="shared" si="0"/>
        <v>8341853285</v>
      </c>
      <c r="J7" s="26">
        <f t="shared" si="0"/>
        <v>8303020635</v>
      </c>
      <c r="K7" s="26">
        <f t="shared" si="0"/>
        <v>38832650</v>
      </c>
      <c r="L7" s="27">
        <f>IFERROR(G7/E7,0)*100</f>
        <v>18.728571083442048</v>
      </c>
      <c r="M7" s="28">
        <f>IFERROR(G7/F7,0)*100</f>
        <v>11.875599998340054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2654110000</v>
      </c>
      <c r="F8" s="29">
        <f t="shared" si="1"/>
        <v>717209610</v>
      </c>
      <c r="G8" s="29">
        <f t="shared" si="1"/>
        <v>396348020</v>
      </c>
      <c r="H8" s="29">
        <f t="shared" si="1"/>
        <v>0</v>
      </c>
      <c r="I8" s="29">
        <f t="shared" si="1"/>
        <v>320861590</v>
      </c>
      <c r="J8" s="29">
        <f t="shared" si="1"/>
        <v>320861590</v>
      </c>
      <c r="K8" s="29">
        <f t="shared" si="1"/>
        <v>0</v>
      </c>
      <c r="L8" s="29">
        <f t="shared" ref="L8:L75" si="2">IFERROR(G8/E8,0)*100</f>
        <v>14.933368247736528</v>
      </c>
      <c r="M8" s="30">
        <f t="shared" ref="M8:M75" si="3">IFERROR(G8/F8,0)*100</f>
        <v>55.26250826449467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1866751000</v>
      </c>
      <c r="F12" s="33">
        <f t="shared" ref="F12:K12" si="7">SUM(F13:F21)</f>
        <v>238690500</v>
      </c>
      <c r="G12" s="33">
        <f t="shared" si="7"/>
        <v>169041580</v>
      </c>
      <c r="H12" s="33">
        <f t="shared" si="7"/>
        <v>0</v>
      </c>
      <c r="I12" s="33">
        <f t="shared" si="7"/>
        <v>69648920</v>
      </c>
      <c r="J12" s="33">
        <f t="shared" si="7"/>
        <v>69648920</v>
      </c>
      <c r="K12" s="33">
        <f t="shared" si="7"/>
        <v>0</v>
      </c>
      <c r="L12" s="33">
        <f t="shared" si="2"/>
        <v>9.0553898189956783</v>
      </c>
      <c r="M12" s="34">
        <f t="shared" si="3"/>
        <v>70.820405504198959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1780688000</v>
      </c>
      <c r="F20" s="36">
        <v>169041580</v>
      </c>
      <c r="G20" s="36">
        <v>169041580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86063000</v>
      </c>
      <c r="F21" s="36">
        <v>69648920</v>
      </c>
      <c r="G21" s="36">
        <v>0</v>
      </c>
      <c r="H21" s="36">
        <v>0</v>
      </c>
      <c r="I21" s="37">
        <v>69648920</v>
      </c>
      <c r="J21" s="37">
        <v>69648920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2926000</v>
      </c>
      <c r="G22" s="33">
        <f t="shared" si="8"/>
        <v>2926000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73.150000000000006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2926000</v>
      </c>
      <c r="G27" s="36">
        <v>2926000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73.150000000000006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783359000</v>
      </c>
      <c r="F36" s="33">
        <f t="shared" ref="F36:K36" si="11">SUM(F37:F39)</f>
        <v>475593110</v>
      </c>
      <c r="G36" s="33">
        <f t="shared" si="11"/>
        <v>224380440</v>
      </c>
      <c r="H36" s="33">
        <f t="shared" si="11"/>
        <v>0</v>
      </c>
      <c r="I36" s="33">
        <f t="shared" si="11"/>
        <v>251212670</v>
      </c>
      <c r="J36" s="33">
        <f t="shared" si="11"/>
        <v>251212670</v>
      </c>
      <c r="K36" s="33">
        <f t="shared" si="11"/>
        <v>0</v>
      </c>
      <c r="L36" s="39">
        <f t="shared" si="2"/>
        <v>28.643372961822099</v>
      </c>
      <c r="M36" s="40">
        <f t="shared" si="3"/>
        <v>47.179077089657582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783359000</v>
      </c>
      <c r="F37" s="36">
        <v>475593110</v>
      </c>
      <c r="G37" s="36">
        <v>224380440</v>
      </c>
      <c r="H37" s="36">
        <v>0</v>
      </c>
      <c r="I37" s="37">
        <v>251212670</v>
      </c>
      <c r="J37" s="37">
        <v>251212670</v>
      </c>
      <c r="K37" s="37">
        <v>0</v>
      </c>
      <c r="L37" s="41">
        <f t="shared" si="2"/>
        <v>28.643372961822099</v>
      </c>
      <c r="M37" s="42">
        <f t="shared" si="3"/>
        <v>47.179077089657582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67780000</v>
      </c>
      <c r="F40" s="43">
        <f t="shared" ref="F40:K40" si="12">F41+F46+F48+F52</f>
        <v>147941961</v>
      </c>
      <c r="G40" s="43">
        <f t="shared" si="12"/>
        <v>8779671</v>
      </c>
      <c r="H40" s="43">
        <f t="shared" si="12"/>
        <v>0</v>
      </c>
      <c r="I40" s="43">
        <f t="shared" si="12"/>
        <v>139162290</v>
      </c>
      <c r="J40" s="43">
        <f t="shared" si="12"/>
        <v>100519640</v>
      </c>
      <c r="K40" s="43">
        <f t="shared" si="12"/>
        <v>38642650</v>
      </c>
      <c r="L40" s="44">
        <f t="shared" si="2"/>
        <v>12.95318825612275</v>
      </c>
      <c r="M40" s="45">
        <f t="shared" si="3"/>
        <v>5.9345373960535781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67780000</v>
      </c>
      <c r="F52" s="33">
        <f t="shared" ref="F52:K52" si="16">SUM(F53:F59)</f>
        <v>147941961</v>
      </c>
      <c r="G52" s="33">
        <f t="shared" si="16"/>
        <v>8779671</v>
      </c>
      <c r="H52" s="33">
        <f t="shared" si="16"/>
        <v>0</v>
      </c>
      <c r="I52" s="33">
        <f t="shared" si="16"/>
        <v>139162290</v>
      </c>
      <c r="J52" s="33">
        <f t="shared" si="16"/>
        <v>100519640</v>
      </c>
      <c r="K52" s="33">
        <f t="shared" si="16"/>
        <v>38642650</v>
      </c>
      <c r="L52" s="39">
        <f t="shared" si="2"/>
        <v>12.95318825612275</v>
      </c>
      <c r="M52" s="40">
        <f t="shared" si="3"/>
        <v>5.9345373960535781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67780000</v>
      </c>
      <c r="F59" s="47">
        <v>147941961</v>
      </c>
      <c r="G59" s="47">
        <v>8779671</v>
      </c>
      <c r="H59" s="47">
        <v>0</v>
      </c>
      <c r="I59" s="37">
        <v>139162290</v>
      </c>
      <c r="J59" s="37">
        <v>100519640</v>
      </c>
      <c r="K59" s="37">
        <v>38642650</v>
      </c>
      <c r="L59" s="41">
        <f t="shared" si="2"/>
        <v>12.95318825612275</v>
      </c>
      <c r="M59" s="42">
        <f t="shared" si="3"/>
        <v>5.9345373960535781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2690000000</v>
      </c>
      <c r="F60" s="43">
        <f t="shared" ref="F60:K60" si="17">F61+F63+F65+F67+F70+F72+F74</f>
        <v>1200118700</v>
      </c>
      <c r="G60" s="43">
        <f t="shared" si="17"/>
        <v>614864870</v>
      </c>
      <c r="H60" s="43">
        <f t="shared" si="17"/>
        <v>-168000</v>
      </c>
      <c r="I60" s="43">
        <f t="shared" si="17"/>
        <v>585421830</v>
      </c>
      <c r="J60" s="43">
        <f t="shared" si="17"/>
        <v>585231830</v>
      </c>
      <c r="K60" s="43">
        <f t="shared" si="17"/>
        <v>190000</v>
      </c>
      <c r="L60" s="44">
        <f t="shared" si="2"/>
        <v>22.857430111524163</v>
      </c>
      <c r="M60" s="45">
        <f t="shared" si="3"/>
        <v>51.233671302680307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2680000000</v>
      </c>
      <c r="F67" s="52">
        <f t="shared" ref="F67:K67" si="21">SUM(F68:F69)</f>
        <v>1197278570</v>
      </c>
      <c r="G67" s="52">
        <f t="shared" si="21"/>
        <v>613247870</v>
      </c>
      <c r="H67" s="52">
        <f t="shared" si="21"/>
        <v>-168000</v>
      </c>
      <c r="I67" s="52">
        <f t="shared" si="21"/>
        <v>584198700</v>
      </c>
      <c r="J67" s="52">
        <f t="shared" si="21"/>
        <v>584008700</v>
      </c>
      <c r="K67" s="52">
        <f t="shared" si="21"/>
        <v>190000</v>
      </c>
      <c r="L67" s="53">
        <f t="shared" si="2"/>
        <v>22.882383208955222</v>
      </c>
      <c r="M67" s="54">
        <f t="shared" si="3"/>
        <v>51.220149208884614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2680000000</v>
      </c>
      <c r="F68" s="55">
        <v>1197278570</v>
      </c>
      <c r="G68" s="55">
        <v>613247870</v>
      </c>
      <c r="H68" s="55">
        <v>-168000</v>
      </c>
      <c r="I68" s="37">
        <v>584198700</v>
      </c>
      <c r="J68" s="37">
        <v>584008700</v>
      </c>
      <c r="K68" s="37">
        <v>190000</v>
      </c>
      <c r="L68" s="56">
        <f t="shared" si="2"/>
        <v>22.882383208955222</v>
      </c>
      <c r="M68" s="57">
        <f t="shared" si="3"/>
        <v>51.220149208884614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2000</v>
      </c>
      <c r="G70" s="51">
        <f t="shared" si="22"/>
        <v>2000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2000</v>
      </c>
      <c r="G71" s="47">
        <v>2000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10000000</v>
      </c>
      <c r="F72" s="51">
        <f t="shared" ref="F72:K74" si="23">F73</f>
        <v>2838130</v>
      </c>
      <c r="G72" s="51">
        <f t="shared" si="23"/>
        <v>1615000</v>
      </c>
      <c r="H72" s="51">
        <f t="shared" si="23"/>
        <v>0</v>
      </c>
      <c r="I72" s="51">
        <f t="shared" si="23"/>
        <v>1223130</v>
      </c>
      <c r="J72" s="51">
        <f t="shared" si="23"/>
        <v>1223130</v>
      </c>
      <c r="K72" s="51">
        <f t="shared" si="23"/>
        <v>0</v>
      </c>
      <c r="L72" s="53">
        <f>IFERROR(G72/E72,0)*100</f>
        <v>16.150000000000002</v>
      </c>
      <c r="M72" s="54">
        <f>IFERROR(G72/F72,0)*100</f>
        <v>56.903665441681675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10000000</v>
      </c>
      <c r="F73" s="64">
        <v>2838130</v>
      </c>
      <c r="G73" s="64">
        <v>1615000</v>
      </c>
      <c r="H73" s="64">
        <v>0</v>
      </c>
      <c r="I73" s="37">
        <v>1223130</v>
      </c>
      <c r="J73" s="37">
        <v>1223130</v>
      </c>
      <c r="K73" s="37">
        <v>0</v>
      </c>
      <c r="L73" s="65">
        <f>IFERROR(G73/E73,0)*100</f>
        <v>16.150000000000002</v>
      </c>
      <c r="M73" s="66">
        <f>IFERROR(G73/F73,0)*100</f>
        <v>56.903665441681675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590000000</v>
      </c>
      <c r="F76" s="43">
        <f t="shared" ref="F76:K76" si="26">F77</f>
        <v>7400089249</v>
      </c>
      <c r="G76" s="43">
        <f t="shared" si="26"/>
        <v>104075674</v>
      </c>
      <c r="H76" s="43">
        <f t="shared" si="26"/>
        <v>-394000</v>
      </c>
      <c r="I76" s="43">
        <f t="shared" si="26"/>
        <v>7296407575</v>
      </c>
      <c r="J76" s="43">
        <f t="shared" si="26"/>
        <v>7296407575</v>
      </c>
      <c r="K76" s="43">
        <f t="shared" si="26"/>
        <v>0</v>
      </c>
      <c r="L76" s="44">
        <f>IFERROR(G76/E76,0)*100</f>
        <v>17.639944745762712</v>
      </c>
      <c r="M76" s="45">
        <f>IFERROR(G76/F76,0)*100</f>
        <v>1.4064110647593082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590000000</v>
      </c>
      <c r="F77" s="118">
        <f t="shared" ref="F77:K77" si="27">F78</f>
        <v>7400089249</v>
      </c>
      <c r="G77" s="118">
        <f t="shared" si="27"/>
        <v>104075674</v>
      </c>
      <c r="H77" s="118">
        <f t="shared" si="27"/>
        <v>-394000</v>
      </c>
      <c r="I77" s="118">
        <f t="shared" si="27"/>
        <v>7296407575</v>
      </c>
      <c r="J77" s="118">
        <f t="shared" si="27"/>
        <v>7296407575</v>
      </c>
      <c r="K77" s="50">
        <f t="shared" si="27"/>
        <v>0</v>
      </c>
      <c r="L77" s="119">
        <f>IFERROR(G77/E77,0)*100</f>
        <v>17.639944745762712</v>
      </c>
      <c r="M77" s="120">
        <f>IFERROR(G77/F77,0)*100</f>
        <v>1.4064110647593082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590000000</v>
      </c>
      <c r="F78" s="68">
        <v>7400089249</v>
      </c>
      <c r="G78" s="68">
        <v>104075674</v>
      </c>
      <c r="H78" s="68">
        <v>-394000</v>
      </c>
      <c r="I78" s="37">
        <v>7296407575</v>
      </c>
      <c r="J78" s="37">
        <v>7296407575</v>
      </c>
      <c r="K78" s="69">
        <v>0</v>
      </c>
      <c r="L78" s="70">
        <f>IFERROR(G78/E78,0)*100</f>
        <v>17.639944745762712</v>
      </c>
      <c r="M78" s="71">
        <f>IFERROR(G78/F78,0)*100</f>
        <v>1.4064110647593082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6"/>
  <sheetViews>
    <sheetView showGridLines="0" zoomScaleNormal="100" workbookViewId="0">
      <pane ySplit="9" topLeftCell="A19" activePane="bottomLeft" state="frozen"/>
      <selection pane="bottomLeft" activeCell="A25" sqref="A2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과목별 세외수입 징수현황"</f>
        <v>2026년 8월  서해구  과목별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tr">
        <f>'군구세외 일반회계'!L3:M3</f>
        <v>서해구</v>
      </c>
      <c r="M3" s="139"/>
      <c r="O3" s="3">
        <f>COUNTIF(O7:P36,"err")</f>
        <v>0</v>
      </c>
    </row>
    <row r="4" spans="2:16" s="4" customFormat="1" ht="18.75" customHeight="1" thickBot="1" x14ac:dyDescent="0.2">
      <c r="B4" s="144" t="str">
        <f>'군구세외 일반회계'!B4:D4</f>
        <v xml:space="preserve">2026년 8월  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60" t="s">
        <v>99</v>
      </c>
      <c r="C7" s="161"/>
      <c r="D7" s="161"/>
      <c r="E7" s="73">
        <f>SUM(E8:E9)</f>
        <v>6184000000</v>
      </c>
      <c r="F7" s="73">
        <f>SUM(F8:F9)</f>
        <v>20939904790</v>
      </c>
      <c r="G7" s="73">
        <f>SUM(G8:G9)</f>
        <v>1079186612</v>
      </c>
      <c r="H7" s="73">
        <f>SUM(H8:H9)</f>
        <v>713466640</v>
      </c>
      <c r="I7" s="73">
        <f>F7-G7-H7</f>
        <v>19147251538</v>
      </c>
      <c r="J7" s="73">
        <f>I7-K7</f>
        <v>19025404978</v>
      </c>
      <c r="K7" s="73">
        <f>SUM(K8:K9)</f>
        <v>121846560</v>
      </c>
      <c r="L7" s="74">
        <f t="shared" ref="L7:L33" si="0">IFERROR(G7/E7,0)*100</f>
        <v>17.451271216041398</v>
      </c>
      <c r="M7" s="75">
        <f t="shared" ref="M7:M33" si="1">IFERROR(G7/F7,0)*100</f>
        <v>5.1537321817975652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49"/>
      <c r="C8" s="76" t="s">
        <v>88</v>
      </c>
      <c r="D8" s="77"/>
      <c r="E8" s="78">
        <f t="shared" ref="E8:H9" si="2">E11+E32</f>
        <v>5624000000</v>
      </c>
      <c r="F8" s="78">
        <f t="shared" si="2"/>
        <v>2466033890</v>
      </c>
      <c r="G8" s="78">
        <f t="shared" si="2"/>
        <v>844772266</v>
      </c>
      <c r="H8" s="78">
        <f t="shared" si="2"/>
        <v>-168000</v>
      </c>
      <c r="I8" s="78">
        <f>F8-G8-H8</f>
        <v>1621429624</v>
      </c>
      <c r="J8" s="78">
        <f>I8-K8</f>
        <v>1499583064</v>
      </c>
      <c r="K8" s="78">
        <f>K11+K32</f>
        <v>121846560</v>
      </c>
      <c r="L8" s="79">
        <f>IFERROR(G8/E8,0)*100</f>
        <v>15.020843990042673</v>
      </c>
      <c r="M8" s="80">
        <f>IFERROR(G8/F8,0)*100</f>
        <v>34.256312106075718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0"/>
      <c r="C9" s="81" t="s">
        <v>89</v>
      </c>
      <c r="D9" s="82"/>
      <c r="E9" s="83">
        <f t="shared" si="2"/>
        <v>560000000</v>
      </c>
      <c r="F9" s="83">
        <f t="shared" si="2"/>
        <v>18473870900</v>
      </c>
      <c r="G9" s="83">
        <f t="shared" si="2"/>
        <v>234414346</v>
      </c>
      <c r="H9" s="83">
        <f t="shared" si="2"/>
        <v>713634640</v>
      </c>
      <c r="I9" s="83">
        <f>F9-G9-H9</f>
        <v>17525821914</v>
      </c>
      <c r="J9" s="83">
        <f>I9-K9</f>
        <v>17525821914</v>
      </c>
      <c r="K9" s="83">
        <f>K12+K33</f>
        <v>0</v>
      </c>
      <c r="L9" s="84">
        <f>IFERROR(G9/E9,0)*100</f>
        <v>41.859704642857146</v>
      </c>
      <c r="M9" s="85">
        <f>IFERROR(G9/F9,0)*100</f>
        <v>1.2688967421548887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58" t="s">
        <v>97</v>
      </c>
      <c r="C10" s="159"/>
      <c r="D10" s="159"/>
      <c r="E10" s="86">
        <f>SUM(E11:E12)</f>
        <v>2944000000</v>
      </c>
      <c r="F10" s="86">
        <f>SUM(F11:F12)</f>
        <v>15040756621</v>
      </c>
      <c r="G10" s="86">
        <f>SUM(G11:G12)</f>
        <v>362309408</v>
      </c>
      <c r="H10" s="86">
        <f>SUM(H11:H12)</f>
        <v>714028640</v>
      </c>
      <c r="I10" s="86">
        <f>F10-G10-H10</f>
        <v>13964418573</v>
      </c>
      <c r="J10" s="86">
        <f>I10-K10</f>
        <v>13842762013</v>
      </c>
      <c r="K10" s="86">
        <f>SUM(K11:K12)</f>
        <v>121656560</v>
      </c>
      <c r="L10" s="86">
        <f t="shared" si="0"/>
        <v>12.306705434782609</v>
      </c>
      <c r="M10" s="87">
        <f t="shared" si="1"/>
        <v>2.4088509449992781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1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1268755320</v>
      </c>
      <c r="G11" s="89">
        <f t="shared" si="5"/>
        <v>231524396</v>
      </c>
      <c r="H11" s="89">
        <f t="shared" si="5"/>
        <v>0</v>
      </c>
      <c r="I11" s="89">
        <f t="shared" si="5"/>
        <v>1037230924</v>
      </c>
      <c r="J11" s="89">
        <f t="shared" si="5"/>
        <v>915574364</v>
      </c>
      <c r="K11" s="89">
        <f t="shared" si="5"/>
        <v>121656560</v>
      </c>
      <c r="L11" s="90">
        <f t="shared" si="0"/>
        <v>7.864279755434783</v>
      </c>
      <c r="M11" s="91">
        <f t="shared" si="1"/>
        <v>18.24815173976965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2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13772001301</v>
      </c>
      <c r="G12" s="89">
        <f t="shared" si="6"/>
        <v>130785012</v>
      </c>
      <c r="H12" s="89">
        <f t="shared" si="6"/>
        <v>714028640</v>
      </c>
      <c r="I12" s="89">
        <f t="shared" si="6"/>
        <v>12927187649</v>
      </c>
      <c r="J12" s="89">
        <f t="shared" si="6"/>
        <v>12927187649</v>
      </c>
      <c r="K12" s="89">
        <f t="shared" si="6"/>
        <v>0</v>
      </c>
      <c r="L12" s="90">
        <f t="shared" si="0"/>
        <v>0</v>
      </c>
      <c r="M12" s="91">
        <f t="shared" si="1"/>
        <v>0.94964420305786323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110949100</v>
      </c>
      <c r="G13" s="94">
        <f t="shared" si="7"/>
        <v>1812290</v>
      </c>
      <c r="H13" s="94">
        <f t="shared" si="7"/>
        <v>0</v>
      </c>
      <c r="I13" s="94">
        <f t="shared" si="7"/>
        <v>109136810</v>
      </c>
      <c r="J13" s="94">
        <f t="shared" si="7"/>
        <v>109136810</v>
      </c>
      <c r="K13" s="94">
        <f t="shared" si="7"/>
        <v>0</v>
      </c>
      <c r="L13" s="94">
        <f t="shared" si="0"/>
        <v>0</v>
      </c>
      <c r="M13" s="95">
        <f t="shared" si="1"/>
        <v>1.6334427228341646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3659160</v>
      </c>
      <c r="G14" s="98">
        <v>1812290</v>
      </c>
      <c r="H14" s="98">
        <v>0</v>
      </c>
      <c r="I14" s="99">
        <v>1846870</v>
      </c>
      <c r="J14" s="99">
        <v>1846870</v>
      </c>
      <c r="K14" s="99">
        <v>0</v>
      </c>
      <c r="L14" s="99">
        <f t="shared" si="0"/>
        <v>0</v>
      </c>
      <c r="M14" s="100">
        <f t="shared" si="1"/>
        <v>49.527487182850713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107289940</v>
      </c>
      <c r="G15" s="98">
        <v>0</v>
      </c>
      <c r="H15" s="98">
        <v>0</v>
      </c>
      <c r="I15" s="99">
        <v>107289940</v>
      </c>
      <c r="J15" s="99">
        <v>107289940</v>
      </c>
      <c r="K15" s="99">
        <v>0</v>
      </c>
      <c r="L15" s="99">
        <f t="shared" si="0"/>
        <v>0</v>
      </c>
      <c r="M15" s="100">
        <f t="shared" si="1"/>
        <v>0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7332433620</v>
      </c>
      <c r="G16" s="94">
        <f t="shared" si="8"/>
        <v>120215331</v>
      </c>
      <c r="H16" s="94">
        <f t="shared" si="8"/>
        <v>0</v>
      </c>
      <c r="I16" s="94">
        <f t="shared" si="8"/>
        <v>7212218289</v>
      </c>
      <c r="J16" s="94">
        <f t="shared" si="8"/>
        <v>7164257089</v>
      </c>
      <c r="K16" s="94">
        <f t="shared" si="8"/>
        <v>47961200</v>
      </c>
      <c r="L16" s="94">
        <f t="shared" si="0"/>
        <v>8.9445930803571425</v>
      </c>
      <c r="M16" s="95">
        <f t="shared" si="1"/>
        <v>1.6395011155927792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540007400</v>
      </c>
      <c r="G17" s="98">
        <v>64736286</v>
      </c>
      <c r="H17" s="98">
        <v>0</v>
      </c>
      <c r="I17" s="99">
        <v>475271114</v>
      </c>
      <c r="J17" s="99">
        <v>427309914</v>
      </c>
      <c r="K17" s="99">
        <v>47961200</v>
      </c>
      <c r="L17" s="99">
        <f t="shared" si="0"/>
        <v>4.8166879464285719</v>
      </c>
      <c r="M17" s="100">
        <f t="shared" si="1"/>
        <v>11.988036830606395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6792426220</v>
      </c>
      <c r="G18" s="98">
        <v>55479045</v>
      </c>
      <c r="H18" s="98">
        <v>0</v>
      </c>
      <c r="I18" s="99">
        <v>6736947175</v>
      </c>
      <c r="J18" s="99">
        <v>6736947175</v>
      </c>
      <c r="K18" s="99">
        <v>0</v>
      </c>
      <c r="L18" s="99">
        <f t="shared" si="0"/>
        <v>0</v>
      </c>
      <c r="M18" s="100">
        <f t="shared" si="1"/>
        <v>0.81677802898534824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2949982078</v>
      </c>
      <c r="G19" s="94">
        <f t="shared" si="9"/>
        <v>100164827</v>
      </c>
      <c r="H19" s="94">
        <f t="shared" si="9"/>
        <v>0</v>
      </c>
      <c r="I19" s="94">
        <f t="shared" si="9"/>
        <v>2849817251</v>
      </c>
      <c r="J19" s="94">
        <f t="shared" si="9"/>
        <v>2813117251</v>
      </c>
      <c r="K19" s="94">
        <f t="shared" si="9"/>
        <v>36700000</v>
      </c>
      <c r="L19" s="94">
        <f t="shared" si="0"/>
        <v>8.3470689166666663</v>
      </c>
      <c r="M19" s="95">
        <f t="shared" si="1"/>
        <v>3.3954384925588692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385540710</v>
      </c>
      <c r="G20" s="98">
        <v>62475560</v>
      </c>
      <c r="H20" s="98">
        <v>0</v>
      </c>
      <c r="I20" s="99">
        <v>323065150</v>
      </c>
      <c r="J20" s="99">
        <v>286365150</v>
      </c>
      <c r="K20" s="99">
        <v>36700000</v>
      </c>
      <c r="L20" s="99">
        <f t="shared" si="0"/>
        <v>5.2062966666666668</v>
      </c>
      <c r="M20" s="100">
        <f t="shared" si="1"/>
        <v>16.204659684317125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2564441368</v>
      </c>
      <c r="G21" s="98">
        <v>37689267</v>
      </c>
      <c r="H21" s="98">
        <v>0</v>
      </c>
      <c r="I21" s="99">
        <v>2526752101</v>
      </c>
      <c r="J21" s="99">
        <v>2526752101</v>
      </c>
      <c r="K21" s="99">
        <v>0</v>
      </c>
      <c r="L21" s="99">
        <f t="shared" si="0"/>
        <v>0</v>
      </c>
      <c r="M21" s="100">
        <f t="shared" si="1"/>
        <v>1.4696872180545795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88620165</v>
      </c>
      <c r="G22" s="94">
        <f t="shared" si="10"/>
        <v>1979200</v>
      </c>
      <c r="H22" s="94">
        <f t="shared" si="10"/>
        <v>0</v>
      </c>
      <c r="I22" s="94">
        <f t="shared" si="10"/>
        <v>86640965</v>
      </c>
      <c r="J22" s="94">
        <f t="shared" si="10"/>
        <v>86640965</v>
      </c>
      <c r="K22" s="94">
        <f t="shared" si="10"/>
        <v>0</v>
      </c>
      <c r="L22" s="94">
        <f t="shared" si="0"/>
        <v>0</v>
      </c>
      <c r="M22" s="95">
        <f t="shared" si="1"/>
        <v>2.233351743364504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88620165</v>
      </c>
      <c r="G24" s="98">
        <v>1979200</v>
      </c>
      <c r="H24" s="98">
        <v>0</v>
      </c>
      <c r="I24" s="99">
        <v>86640965</v>
      </c>
      <c r="J24" s="99">
        <v>86640965</v>
      </c>
      <c r="K24" s="99">
        <v>0</v>
      </c>
      <c r="L24" s="99">
        <f t="shared" si="0"/>
        <v>0</v>
      </c>
      <c r="M24" s="100">
        <f t="shared" si="1"/>
        <v>2.233351743364504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2465575960</v>
      </c>
      <c r="G25" s="94">
        <f t="shared" si="11"/>
        <v>0</v>
      </c>
      <c r="H25" s="94">
        <f t="shared" si="11"/>
        <v>714028640</v>
      </c>
      <c r="I25" s="94">
        <f t="shared" si="11"/>
        <v>1751547320</v>
      </c>
      <c r="J25" s="94">
        <f t="shared" si="11"/>
        <v>1751547320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2465575960</v>
      </c>
      <c r="G27" s="98">
        <v>0</v>
      </c>
      <c r="H27" s="98">
        <v>714028640</v>
      </c>
      <c r="I27" s="99">
        <v>1751547320</v>
      </c>
      <c r="J27" s="99">
        <v>1751547320</v>
      </c>
      <c r="K27" s="99">
        <v>0</v>
      </c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2093195698</v>
      </c>
      <c r="G28" s="94">
        <f t="shared" si="12"/>
        <v>138137760</v>
      </c>
      <c r="H28" s="94">
        <f t="shared" si="12"/>
        <v>0</v>
      </c>
      <c r="I28" s="94">
        <f t="shared" si="12"/>
        <v>1955057938</v>
      </c>
      <c r="J28" s="94">
        <f t="shared" si="12"/>
        <v>1918062578</v>
      </c>
      <c r="K28" s="94">
        <f t="shared" si="12"/>
        <v>36995360</v>
      </c>
      <c r="L28" s="94">
        <f t="shared" si="0"/>
        <v>34.534439999999996</v>
      </c>
      <c r="M28" s="95">
        <f t="shared" si="1"/>
        <v>6.5993714840894917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339548050</v>
      </c>
      <c r="G29" s="98">
        <v>102500260</v>
      </c>
      <c r="H29" s="98">
        <v>0</v>
      </c>
      <c r="I29" s="99">
        <v>237047790</v>
      </c>
      <c r="J29" s="99">
        <v>200052430</v>
      </c>
      <c r="K29" s="99">
        <v>36995360</v>
      </c>
      <c r="L29" s="99">
        <f t="shared" si="0"/>
        <v>25.625065000000003</v>
      </c>
      <c r="M29" s="100">
        <f t="shared" si="1"/>
        <v>30.187262156269195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1753647648</v>
      </c>
      <c r="G30" s="98">
        <v>35637500</v>
      </c>
      <c r="H30" s="98">
        <v>0</v>
      </c>
      <c r="I30" s="99">
        <v>1718010148</v>
      </c>
      <c r="J30" s="99">
        <v>1718010148</v>
      </c>
      <c r="K30" s="99">
        <v>0</v>
      </c>
      <c r="L30" s="99">
        <f t="shared" si="0"/>
        <v>0</v>
      </c>
      <c r="M30" s="100">
        <f t="shared" si="1"/>
        <v>2.0321927292887971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3" t="s">
        <v>98</v>
      </c>
      <c r="C31" s="154"/>
      <c r="D31" s="154"/>
      <c r="E31" s="102">
        <f>SUM(E32:E33)</f>
        <v>3240000000</v>
      </c>
      <c r="F31" s="102">
        <f>SUM(F32:F33)</f>
        <v>5899148169</v>
      </c>
      <c r="G31" s="102">
        <f>SUM(G32:G33)</f>
        <v>716877204</v>
      </c>
      <c r="H31" s="102">
        <f>SUM(H32:H33)</f>
        <v>-562000</v>
      </c>
      <c r="I31" s="102">
        <f>F31-G31-H31</f>
        <v>5182832965</v>
      </c>
      <c r="J31" s="102">
        <f>I31-K31</f>
        <v>5182642965</v>
      </c>
      <c r="K31" s="102">
        <f>SUM(K32:K33)</f>
        <v>190000</v>
      </c>
      <c r="L31" s="102">
        <f t="shared" si="0"/>
        <v>22.125839629629628</v>
      </c>
      <c r="M31" s="103">
        <f t="shared" si="1"/>
        <v>12.15221559897727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1"/>
      <c r="C32" s="88" t="s">
        <v>88</v>
      </c>
      <c r="D32" s="88"/>
      <c r="E32" s="89">
        <f>E35</f>
        <v>2680000000</v>
      </c>
      <c r="F32" s="89">
        <f t="shared" ref="F32:K32" si="13">F35</f>
        <v>1197278570</v>
      </c>
      <c r="G32" s="89">
        <f t="shared" si="13"/>
        <v>613247870</v>
      </c>
      <c r="H32" s="89">
        <f t="shared" si="13"/>
        <v>-168000</v>
      </c>
      <c r="I32" s="89">
        <f t="shared" si="13"/>
        <v>584198700</v>
      </c>
      <c r="J32" s="89">
        <f t="shared" si="13"/>
        <v>584008700</v>
      </c>
      <c r="K32" s="89">
        <f t="shared" si="13"/>
        <v>190000</v>
      </c>
      <c r="L32" s="90">
        <f t="shared" si="0"/>
        <v>22.882383208955222</v>
      </c>
      <c r="M32" s="91">
        <f t="shared" si="1"/>
        <v>51.220149208884614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5"/>
      <c r="C33" s="104" t="s">
        <v>89</v>
      </c>
      <c r="D33" s="104"/>
      <c r="E33" s="105">
        <f>E36</f>
        <v>560000000</v>
      </c>
      <c r="F33" s="105">
        <f t="shared" ref="F33:K33" si="14">F36</f>
        <v>4701869599</v>
      </c>
      <c r="G33" s="105">
        <f t="shared" si="14"/>
        <v>103629334</v>
      </c>
      <c r="H33" s="105">
        <f t="shared" si="14"/>
        <v>-394000</v>
      </c>
      <c r="I33" s="105">
        <f t="shared" si="14"/>
        <v>4598634265</v>
      </c>
      <c r="J33" s="105">
        <f t="shared" si="14"/>
        <v>4598634265</v>
      </c>
      <c r="K33" s="105">
        <f t="shared" si="14"/>
        <v>0</v>
      </c>
      <c r="L33" s="106">
        <f t="shared" si="0"/>
        <v>18.505238214285711</v>
      </c>
      <c r="M33" s="107">
        <f t="shared" si="1"/>
        <v>2.2040027231303911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3240000000</v>
      </c>
      <c r="F34" s="94">
        <f t="shared" ref="F34:K34" si="15">SUM(F35:F36)</f>
        <v>5899148169</v>
      </c>
      <c r="G34" s="94">
        <f t="shared" si="15"/>
        <v>716877204</v>
      </c>
      <c r="H34" s="94">
        <f t="shared" si="15"/>
        <v>-562000</v>
      </c>
      <c r="I34" s="94">
        <f t="shared" si="15"/>
        <v>5182832965</v>
      </c>
      <c r="J34" s="94">
        <f t="shared" si="15"/>
        <v>5182642965</v>
      </c>
      <c r="K34" s="94">
        <f t="shared" si="15"/>
        <v>190000</v>
      </c>
      <c r="L34" s="94">
        <f>IFERROR(G34/E34,0)*100</f>
        <v>22.125839629629628</v>
      </c>
      <c r="M34" s="95">
        <f>IFERROR(G34/F34,0)*100</f>
        <v>12.15221559897727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6" t="s">
        <v>0</v>
      </c>
      <c r="C35" s="108" t="s">
        <v>88</v>
      </c>
      <c r="D35" s="108"/>
      <c r="E35" s="109">
        <v>2680000000</v>
      </c>
      <c r="F35" s="109">
        <v>1197278570</v>
      </c>
      <c r="G35" s="109">
        <v>613247870</v>
      </c>
      <c r="H35" s="109">
        <v>-168000</v>
      </c>
      <c r="I35" s="110">
        <v>584198700</v>
      </c>
      <c r="J35" s="110">
        <v>584008700</v>
      </c>
      <c r="K35" s="110">
        <v>190000</v>
      </c>
      <c r="L35" s="110">
        <f>IFERROR(G35/E35,0)*100</f>
        <v>22.882383208955222</v>
      </c>
      <c r="M35" s="111">
        <f>IFERROR(G35/F35,0)*100</f>
        <v>51.220149208884614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7"/>
      <c r="C36" s="112" t="s">
        <v>89</v>
      </c>
      <c r="D36" s="112"/>
      <c r="E36" s="113">
        <v>560000000</v>
      </c>
      <c r="F36" s="113">
        <v>4701869599</v>
      </c>
      <c r="G36" s="113">
        <v>103629334</v>
      </c>
      <c r="H36" s="113">
        <v>-394000</v>
      </c>
      <c r="I36" s="114">
        <v>4598634265</v>
      </c>
      <c r="J36" s="114">
        <v>4598634265</v>
      </c>
      <c r="K36" s="114"/>
      <c r="L36" s="114">
        <f>IFERROR(G36/E36,0)*100</f>
        <v>18.505238214285711</v>
      </c>
      <c r="M36" s="115">
        <f>IFERROR(G36/F36,0)*100</f>
        <v>2.2040027231303911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7:D7"/>
    <mergeCell ref="B2:M2"/>
    <mergeCell ref="L3:M3"/>
    <mergeCell ref="B4:D4"/>
    <mergeCell ref="L4:M4"/>
    <mergeCell ref="L5:M5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showGridLines="0" zoomScaleNormal="100" workbookViewId="0">
      <pane ySplit="7" topLeftCell="A38" activePane="bottomLeft" state="frozen"/>
      <selection activeCell="L3" sqref="L3:M3"/>
      <selection pane="bottomLeft" activeCell="F44" sqref="F4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시 특별회계[위임] 세외수입 징수현황"</f>
        <v>2026년 8월  서해구  시 특별회계[위임]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COUNTIF(O7:P79,"err")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E8+E40+E60+E80</f>
        <v>0</v>
      </c>
      <c r="F7" s="26">
        <f t="shared" si="0"/>
        <v>1316390030</v>
      </c>
      <c r="G7" s="26">
        <f t="shared" si="0"/>
        <v>17431280</v>
      </c>
      <c r="H7" s="26">
        <f t="shared" si="0"/>
        <v>82384950</v>
      </c>
      <c r="I7" s="26">
        <f t="shared" si="0"/>
        <v>1216573800</v>
      </c>
      <c r="J7" s="26">
        <f t="shared" si="0"/>
        <v>1215473800</v>
      </c>
      <c r="K7" s="26">
        <f t="shared" si="0"/>
        <v>1100000</v>
      </c>
      <c r="L7" s="27">
        <f>IFERROR(G7/E7,0)*100</f>
        <v>0</v>
      </c>
      <c r="M7" s="28">
        <f>IFERROR(G7/F7,0)*100</f>
        <v>1.3241728972985307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0</v>
      </c>
      <c r="G8" s="29">
        <f t="shared" si="1"/>
        <v>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33" t="s">
        <v>71</v>
      </c>
      <c r="C60" s="134"/>
      <c r="D60" s="134"/>
      <c r="E60" s="43">
        <f t="shared" ref="E60:K60" si="21">E61+E64+E66+E68+E71+E73+E78</f>
        <v>0</v>
      </c>
      <c r="F60" s="43">
        <f t="shared" si="21"/>
        <v>6100000</v>
      </c>
      <c r="G60" s="43">
        <f t="shared" si="21"/>
        <v>2400000</v>
      </c>
      <c r="H60" s="43">
        <f t="shared" si="21"/>
        <v>0</v>
      </c>
      <c r="I60" s="43">
        <f t="shared" si="21"/>
        <v>3700000</v>
      </c>
      <c r="J60" s="43">
        <f t="shared" si="21"/>
        <v>2600000</v>
      </c>
      <c r="K60" s="43">
        <f t="shared" si="21"/>
        <v>1100000</v>
      </c>
      <c r="L60" s="44">
        <f t="shared" si="2"/>
        <v>0</v>
      </c>
      <c r="M60" s="45">
        <f t="shared" si="3"/>
        <v>39.344262295081968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6100000</v>
      </c>
      <c r="G61" s="50">
        <f t="shared" si="22"/>
        <v>2400000</v>
      </c>
      <c r="H61" s="50">
        <f t="shared" si="22"/>
        <v>0</v>
      </c>
      <c r="I61" s="50">
        <f t="shared" si="22"/>
        <v>3700000</v>
      </c>
      <c r="J61" s="50">
        <f t="shared" si="22"/>
        <v>2600000</v>
      </c>
      <c r="K61" s="50">
        <f t="shared" si="22"/>
        <v>1100000</v>
      </c>
      <c r="L61" s="39">
        <f t="shared" si="2"/>
        <v>0</v>
      </c>
      <c r="M61" s="40">
        <f t="shared" si="3"/>
        <v>39.344262295081968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6100000</v>
      </c>
      <c r="G62" s="36">
        <v>2400000</v>
      </c>
      <c r="H62" s="36">
        <v>0</v>
      </c>
      <c r="I62" s="37">
        <v>3700000</v>
      </c>
      <c r="J62" s="37">
        <v>2600000</v>
      </c>
      <c r="K62" s="37">
        <v>1100000</v>
      </c>
      <c r="L62" s="41">
        <f t="shared" si="2"/>
        <v>0</v>
      </c>
      <c r="M62" s="42">
        <f t="shared" si="3"/>
        <v>39.344262295081968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0</v>
      </c>
      <c r="G73" s="51">
        <f t="shared" si="27"/>
        <v>0</v>
      </c>
      <c r="H73" s="51">
        <f t="shared" si="27"/>
        <v>0</v>
      </c>
      <c r="I73" s="51">
        <f t="shared" si="27"/>
        <v>0</v>
      </c>
      <c r="J73" s="51">
        <f t="shared" si="27"/>
        <v>0</v>
      </c>
      <c r="K73" s="51">
        <f t="shared" si="27"/>
        <v>0</v>
      </c>
      <c r="L73" s="53">
        <f>IFERROR(G73/E73,0)*100</f>
        <v>0</v>
      </c>
      <c r="M73" s="54">
        <f>IFERROR(G73/F73,0)*100</f>
        <v>0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0</v>
      </c>
      <c r="G74" s="64">
        <v>0</v>
      </c>
      <c r="H74" s="64">
        <v>0</v>
      </c>
      <c r="I74" s="37">
        <v>0</v>
      </c>
      <c r="J74" s="37">
        <v>0</v>
      </c>
      <c r="K74" s="37">
        <v>0</v>
      </c>
      <c r="L74" s="65">
        <f>IFERROR(G74/E74,0)*100</f>
        <v>0</v>
      </c>
      <c r="M74" s="66">
        <f>IFERROR(G74/F74,0)*100</f>
        <v>0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/>
      <c r="G75" s="64"/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33" t="s">
        <v>101</v>
      </c>
      <c r="C80" s="134"/>
      <c r="D80" s="134"/>
      <c r="E80" s="43">
        <f>E81</f>
        <v>0</v>
      </c>
      <c r="F80" s="43">
        <f t="shared" ref="F80:K80" si="31">F81</f>
        <v>1310290030</v>
      </c>
      <c r="G80" s="43">
        <f t="shared" si="31"/>
        <v>15031280</v>
      </c>
      <c r="H80" s="43">
        <f t="shared" si="31"/>
        <v>82384950</v>
      </c>
      <c r="I80" s="43">
        <f t="shared" si="31"/>
        <v>1212873800</v>
      </c>
      <c r="J80" s="43">
        <f t="shared" si="31"/>
        <v>1212873800</v>
      </c>
      <c r="K80" s="43">
        <f t="shared" si="31"/>
        <v>0</v>
      </c>
      <c r="L80" s="44">
        <f>IFERROR(G80/E80,0)*100</f>
        <v>0</v>
      </c>
      <c r="M80" s="45">
        <f>IFERROR(G80/F80,0)*100</f>
        <v>1.1471719738262833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1310290030</v>
      </c>
      <c r="G81" s="118">
        <f t="shared" si="32"/>
        <v>15031280</v>
      </c>
      <c r="H81" s="118">
        <f t="shared" si="32"/>
        <v>82384950</v>
      </c>
      <c r="I81" s="118">
        <f t="shared" si="32"/>
        <v>1212873800</v>
      </c>
      <c r="J81" s="118">
        <f t="shared" si="32"/>
        <v>1212873800</v>
      </c>
      <c r="K81" s="118">
        <f t="shared" si="32"/>
        <v>0</v>
      </c>
      <c r="L81" s="119">
        <f>IFERROR(G81/E81,0)*100</f>
        <v>0</v>
      </c>
      <c r="M81" s="120">
        <f>IFERROR(G81/F81,0)*100</f>
        <v>1.1471719738262833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f>IFERROR(G82/E82,0)*100</f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>
        <f t="shared" ref="L83:L91" si="33">IFERROR(G83/E83,0)*100</f>
        <v>0</v>
      </c>
      <c r="M83" s="42">
        <f t="shared" ref="M83:M91" si="34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>
        <f t="shared" si="33"/>
        <v>0</v>
      </c>
      <c r="M84" s="42">
        <f t="shared" si="34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>
        <f t="shared" si="33"/>
        <v>0</v>
      </c>
      <c r="M85" s="42">
        <f t="shared" si="34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>
        <f t="shared" si="33"/>
        <v>0</v>
      </c>
      <c r="M86" s="42">
        <f t="shared" si="34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-750000</v>
      </c>
      <c r="G87" s="36">
        <v>-750000</v>
      </c>
      <c r="H87" s="36">
        <v>0</v>
      </c>
      <c r="I87" s="37">
        <v>0</v>
      </c>
      <c r="J87" s="37">
        <v>0</v>
      </c>
      <c r="K87" s="36">
        <v>0</v>
      </c>
      <c r="L87" s="41">
        <f t="shared" si="33"/>
        <v>0</v>
      </c>
      <c r="M87" s="42">
        <f t="shared" si="34"/>
        <v>100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>
        <f t="shared" si="33"/>
        <v>0</v>
      </c>
      <c r="M88" s="42">
        <f t="shared" si="34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>
        <f t="shared" si="33"/>
        <v>0</v>
      </c>
      <c r="M89" s="42">
        <f t="shared" si="34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11952500</v>
      </c>
      <c r="G90" s="36">
        <v>750000</v>
      </c>
      <c r="H90" s="36">
        <v>0</v>
      </c>
      <c r="I90" s="37">
        <v>11202500</v>
      </c>
      <c r="J90" s="37">
        <v>11202500</v>
      </c>
      <c r="K90" s="36">
        <v>0</v>
      </c>
      <c r="L90" s="41">
        <f t="shared" si="33"/>
        <v>0</v>
      </c>
      <c r="M90" s="42">
        <f t="shared" si="34"/>
        <v>6.2748379000209162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1299087530</v>
      </c>
      <c r="G91" s="36">
        <v>15031280</v>
      </c>
      <c r="H91" s="36">
        <v>82384950</v>
      </c>
      <c r="I91" s="37">
        <v>1201671300</v>
      </c>
      <c r="J91" s="37">
        <v>1201671300</v>
      </c>
      <c r="K91" s="36">
        <v>0</v>
      </c>
      <c r="L91" s="41">
        <f t="shared" si="33"/>
        <v>0</v>
      </c>
      <c r="M91" s="42">
        <f t="shared" si="34"/>
        <v>1.1570644512306265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>
        <f>IFERROR(G92/E92,0)*100</f>
        <v>0</v>
      </c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>
        <f>IFERROR(G93/E93,0)*100</f>
        <v>0</v>
      </c>
      <c r="M93" s="71">
        <f>IFERROR(G93/F93,0)*100</f>
        <v>0</v>
      </c>
      <c r="O93" s="126"/>
      <c r="P93" s="126"/>
    </row>
  </sheetData>
  <sheetProtection selectLockedCells="1"/>
  <mergeCells count="13">
    <mergeCell ref="B7:D7"/>
    <mergeCell ref="B80:D80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2026-09-10T08:43:09Z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